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120" yWindow="120" windowWidth="12120" windowHeight="9120" activeTab="0"/>
  </bookViews>
  <sheets>
    <sheet name="Схема" sheetId="1" r:id="rId1"/>
    <sheet name="Смета расходов" sheetId="2" r:id="rId2"/>
    <sheet name="Персонал" sheetId="3" r:id="rId3"/>
  </sheets>
  <definedNames/>
  <calcPr fullCalcOnLoad="1"/>
</workbook>
</file>

<file path=xl/sharedStrings.xml><?xml version="1.0" encoding="utf-8"?>
<sst xmlns="http://schemas.openxmlformats.org/spreadsheetml/2006/main" count="157" uniqueCount="142">
  <si>
    <t>№</t>
  </si>
  <si>
    <t>п/п</t>
  </si>
  <si>
    <t xml:space="preserve">Статьи расхода </t>
  </si>
  <si>
    <t>1.</t>
  </si>
  <si>
    <t>1.1.</t>
  </si>
  <si>
    <t>расходные материалы</t>
  </si>
  <si>
    <t>1.2.</t>
  </si>
  <si>
    <t>инструменты и приспособления</t>
  </si>
  <si>
    <t>1.3.</t>
  </si>
  <si>
    <t>спецодежда и средства защиты</t>
  </si>
  <si>
    <t>электролампы</t>
  </si>
  <si>
    <t>2.</t>
  </si>
  <si>
    <t>Техническое обслуживание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</si>
  <si>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</si>
  <si>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</si>
  <si>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</si>
  <si>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</si>
  <si>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</si>
  <si>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</si>
  <si>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</si>
  <si>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</si>
  <si>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</si>
  <si>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</si>
  <si>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</si>
  <si>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</si>
  <si>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6.</t>
  </si>
  <si>
    <t>Итого:</t>
  </si>
  <si>
    <t>Договор</t>
  </si>
  <si>
    <t>Персонал*</t>
  </si>
  <si>
    <t>Кол-во</t>
  </si>
  <si>
    <t>Оклад</t>
  </si>
  <si>
    <t>Сумма/мес</t>
  </si>
  <si>
    <t>Таблица 1</t>
  </si>
  <si>
    <t>Отпуск</t>
  </si>
  <si>
    <t>защитные коврики</t>
  </si>
  <si>
    <t>Натуральные показатели</t>
  </si>
  <si>
    <t>I</t>
  </si>
  <si>
    <t>II</t>
  </si>
  <si>
    <t>связь</t>
  </si>
  <si>
    <t>Дворник</t>
  </si>
  <si>
    <t>Обслуживание здания</t>
  </si>
  <si>
    <t>З/плата и административные расходы</t>
  </si>
  <si>
    <t xml:space="preserve">Уборка </t>
  </si>
  <si>
    <t>3.3.</t>
  </si>
  <si>
    <t>4.6.</t>
  </si>
  <si>
    <t>непредвиденные расходы</t>
  </si>
  <si>
    <t>Техническая эксплуатация</t>
  </si>
  <si>
    <t>ЕСН</t>
  </si>
  <si>
    <t>Бонус</t>
  </si>
  <si>
    <t>канцелярские принадлежности</t>
  </si>
  <si>
    <t>транспортные расходы</t>
  </si>
  <si>
    <t>аттестация персонала</t>
  </si>
  <si>
    <t>Обслуживание лифтов</t>
  </si>
  <si>
    <t>Коммунальные услуги для собственников помещений</t>
  </si>
  <si>
    <t>с помещения</t>
  </si>
  <si>
    <t>Паспортистка</t>
  </si>
  <si>
    <t>Управляющий</t>
  </si>
  <si>
    <t>Примечание</t>
  </si>
  <si>
    <t>Кол-во, ед.</t>
  </si>
  <si>
    <t>Кол-во, кв.м.</t>
  </si>
  <si>
    <t>4.7.</t>
  </si>
  <si>
    <t>Примеча-ния</t>
  </si>
  <si>
    <t>оборудование и материалы для внутр.пом.</t>
  </si>
  <si>
    <t>оборудование и материалы для придом.тер.</t>
  </si>
  <si>
    <t>Итого</t>
  </si>
  <si>
    <t>Техник</t>
  </si>
  <si>
    <t>благоустройство территории</t>
  </si>
  <si>
    <t>4.8.</t>
  </si>
  <si>
    <t>дезинсекция и дератизация</t>
  </si>
  <si>
    <t>4.9.</t>
  </si>
  <si>
    <t>комиссия банка</t>
  </si>
  <si>
    <t>4.10.</t>
  </si>
  <si>
    <t>Водоотведение</t>
  </si>
  <si>
    <t>№№</t>
  </si>
  <si>
    <t>Коммунальные услуги:</t>
  </si>
  <si>
    <t>Уборщица</t>
  </si>
  <si>
    <t xml:space="preserve">Наименование расхода </t>
  </si>
  <si>
    <t>система пожарной сигнализации</t>
  </si>
  <si>
    <t xml:space="preserve">Холодное водоснабжение </t>
  </si>
  <si>
    <t xml:space="preserve">Схема начислений платежей для </t>
  </si>
  <si>
    <t>Затраты в мес/ жилье и нежилье</t>
  </si>
  <si>
    <t>Затраты в мес/ жилье и нежилье на кв.м.</t>
  </si>
  <si>
    <r>
      <t xml:space="preserve">Таблица 1 </t>
    </r>
    <r>
      <rPr>
        <b/>
        <sz val="12"/>
        <rFont val="Times New Roman"/>
        <family val="1"/>
      </rPr>
      <t>(к статье 4.1. Сметы расходов)</t>
    </r>
  </si>
  <si>
    <t>Пропускной контроль (консьержки)</t>
  </si>
  <si>
    <t>Места общего пользования</t>
  </si>
  <si>
    <t>управлен. и обслуж. персонал</t>
  </si>
  <si>
    <t>7.</t>
  </si>
  <si>
    <t>8.</t>
  </si>
  <si>
    <t>9.</t>
  </si>
  <si>
    <t xml:space="preserve">Сумма, рубли </t>
  </si>
  <si>
    <t>Техник-электрик</t>
  </si>
  <si>
    <t>Ремонтные работы</t>
  </si>
  <si>
    <t>Площадь квартир и нежилых помещений</t>
  </si>
  <si>
    <t>Затраты руб/ год</t>
  </si>
  <si>
    <t>Площадь придоовой территории</t>
  </si>
  <si>
    <t>Доп.информация</t>
  </si>
  <si>
    <t>3.4.</t>
  </si>
  <si>
    <t>лето 0,5 ставки зима 1 ставка</t>
  </si>
  <si>
    <t>РАСХОДЫ по управлению и эксплуатации многоквартирного жилого дома</t>
  </si>
  <si>
    <t>прибыль на развитие</t>
  </si>
  <si>
    <t>План</t>
  </si>
  <si>
    <t>Телевидение 19 каналов</t>
  </si>
  <si>
    <t>Бухгалтер</t>
  </si>
  <si>
    <t>Инженер</t>
  </si>
  <si>
    <t>16 час/неделя</t>
  </si>
  <si>
    <t>2 час/неделя</t>
  </si>
  <si>
    <t>8 час/неделя</t>
  </si>
  <si>
    <t>4 час/день</t>
  </si>
  <si>
    <t>3 лифта</t>
  </si>
  <si>
    <t xml:space="preserve">ЖИЛЫХ И НЕЖИЛЫХ ПОМЕЩЕНИЙ </t>
  </si>
  <si>
    <t>Веб-дизайнер сайта</t>
  </si>
  <si>
    <t>Диспетчерская</t>
  </si>
  <si>
    <t>Телевидение</t>
  </si>
  <si>
    <t>40 час/неделя + авар.выз.</t>
  </si>
  <si>
    <t>4.11.</t>
  </si>
  <si>
    <t>культмассовая работа</t>
  </si>
  <si>
    <t>многоквартирного дома г.Химки, ул.Кудрявцева, д.2А</t>
  </si>
  <si>
    <t>Генеральный директор</t>
  </si>
  <si>
    <t>поверка, ремонт оборудования и замеры</t>
  </si>
  <si>
    <t>лифты, инж/сети</t>
  </si>
  <si>
    <t>Запорное устройство и видеонаблюдение</t>
  </si>
  <si>
    <t>Налог УСН</t>
  </si>
  <si>
    <t xml:space="preserve">                                                    на ул. Кудрявцева, д. 2А в 2019 году</t>
  </si>
  <si>
    <t>Вывоз ТКО ООО "Сергиево-Посадский региональный оператор"</t>
  </si>
  <si>
    <t xml:space="preserve">Управление многоквартирным домом, содержание, текущий ремонт общего имущества дома и пропускной контроль на один кв. м. </t>
  </si>
  <si>
    <t>Домофон с абонентским устройством с квартиры</t>
  </si>
  <si>
    <t>Объем электрической энергии, ГВС, ХВС предоставленной на общедомовые нужды</t>
  </si>
  <si>
    <t>расчет по нормативам</t>
  </si>
  <si>
    <t>Отопление (по показаниям данных прибора учета за расчетный период)</t>
  </si>
  <si>
    <t xml:space="preserve">  по формуле 18 Приложения №2 Постановления Правительства РФ № 354 от 06.05.2011 г. </t>
  </si>
  <si>
    <t xml:space="preserve">Горячее водоснабжение </t>
  </si>
  <si>
    <t>расчет по формуле 20, 20(1) Приложения №2 Постановления Правительства РФ №354 от 06.05.2011 г.</t>
  </si>
  <si>
    <t>Электроэнергия</t>
  </si>
  <si>
    <t>Тепловая энергия</t>
  </si>
  <si>
    <t>Основание - Постановления Администрации городского округа Химки № 1090 от 21.12.2021 г.</t>
  </si>
  <si>
    <t>с 01июля 2022 года</t>
  </si>
  <si>
    <t>Основание- Распоряжение комитета по ценам и тарифам Московской области № 272-Р от 15.12.2021 г., №287-Р от 20.12.2021 г., №294-Р от 20.12.2021 г., №290-Р от 20.12.2021 г.</t>
  </si>
  <si>
    <t>30 руб/куб.м. или норматив 226,80 руб/1 чел.</t>
  </si>
  <si>
    <t>35,84 руб/куб.м. или норматив 270,95 руб/1 чел.</t>
  </si>
  <si>
    <t>4,60 руб/кВт*час</t>
  </si>
  <si>
    <t>2615,12 руб. за 1 Гкал</t>
  </si>
  <si>
    <t>по фактическим расходам на кв. м.        Тариф 945,02 руб/куб. м.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</si>
</sst>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.00_$_-;\-* #,##0.00_$_-;_-* &quot;-&quot;??_$_-;_-@_-"/>
    <numFmt numFmtId="182" formatCode="0.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00000"/>
    <numFmt numFmtId="187" formatCode="[$-FC19]d\ mmmm\ yyyy\ &quot;г.&quot;"/>
    <numFmt numFmtId="188" formatCode="0.000"/>
    <numFmt numFmtId="189" formatCode="_-* #,##0.000_р_._-;\-* #,##0.000_р_._-;_-* &quot;-&quot;??_р_._-;_-@_-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4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u val="singleAccounting"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Border="1" applyAlignment="1">
      <alignment/>
    </xf>
    <xf numFmtId="180" fontId="17" fillId="0" borderId="0" xfId="60" applyNumberFormat="1" applyFont="1" applyBorder="1" applyAlignment="1">
      <alignment/>
    </xf>
    <xf numFmtId="180" fontId="5" fillId="0" borderId="0" xfId="60" applyNumberFormat="1" applyFont="1" applyBorder="1" applyAlignment="1">
      <alignment/>
    </xf>
    <xf numFmtId="0" fontId="14" fillId="0" borderId="0" xfId="0" applyFont="1" applyBorder="1" applyAlignment="1">
      <alignment/>
    </xf>
    <xf numFmtId="180" fontId="1" fillId="0" borderId="0" xfId="60" applyNumberFormat="1" applyFont="1" applyBorder="1" applyAlignment="1">
      <alignment/>
    </xf>
    <xf numFmtId="180" fontId="2" fillId="0" borderId="0" xfId="6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9" fillId="0" borderId="0" xfId="0" applyNumberFormat="1" applyFont="1" applyAlignment="1">
      <alignment vertical="top"/>
    </xf>
    <xf numFmtId="1" fontId="20" fillId="0" borderId="0" xfId="0" applyNumberFormat="1" applyFont="1" applyAlignment="1">
      <alignment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8" fillId="0" borderId="0" xfId="0" applyNumberFormat="1" applyFont="1" applyBorder="1" applyAlignment="1">
      <alignment horizontal="left"/>
    </xf>
    <xf numFmtId="180" fontId="17" fillId="0" borderId="15" xfId="60" applyNumberFormat="1" applyFont="1" applyBorder="1" applyAlignment="1">
      <alignment/>
    </xf>
    <xf numFmtId="180" fontId="17" fillId="0" borderId="10" xfId="60" applyNumberFormat="1" applyFont="1" applyBorder="1" applyAlignment="1">
      <alignment/>
    </xf>
    <xf numFmtId="1" fontId="15" fillId="0" borderId="0" xfId="0" applyNumberFormat="1" applyFont="1" applyAlignment="1">
      <alignment/>
    </xf>
    <xf numFmtId="1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80" fontId="8" fillId="0" borderId="17" xfId="60" applyNumberFormat="1" applyFont="1" applyBorder="1" applyAlignment="1">
      <alignment horizontal="right"/>
    </xf>
    <xf numFmtId="180" fontId="9" fillId="0" borderId="0" xfId="60" applyNumberFormat="1" applyFont="1" applyBorder="1" applyAlignment="1">
      <alignment horizontal="right"/>
    </xf>
    <xf numFmtId="180" fontId="7" fillId="0" borderId="0" xfId="60" applyNumberFormat="1" applyFont="1" applyBorder="1" applyAlignment="1">
      <alignment horizontal="right"/>
    </xf>
    <xf numFmtId="180" fontId="12" fillId="0" borderId="0" xfId="60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179" fontId="20" fillId="0" borderId="0" xfId="60" applyNumberFormat="1" applyFont="1" applyAlignment="1">
      <alignment/>
    </xf>
    <xf numFmtId="179" fontId="5" fillId="0" borderId="0" xfId="60" applyNumberFormat="1" applyFont="1" applyAlignment="1">
      <alignment/>
    </xf>
    <xf numFmtId="179" fontId="18" fillId="0" borderId="18" xfId="60" applyNumberFormat="1" applyFont="1" applyBorder="1" applyAlignment="1">
      <alignment horizontal="center" vertical="center" wrapText="1"/>
    </xf>
    <xf numFmtId="179" fontId="12" fillId="0" borderId="0" xfId="60" applyNumberFormat="1" applyFont="1" applyBorder="1" applyAlignment="1">
      <alignment horizontal="right"/>
    </xf>
    <xf numFmtId="179" fontId="5" fillId="0" borderId="0" xfId="60" applyNumberFormat="1" applyFont="1" applyBorder="1" applyAlignment="1">
      <alignment/>
    </xf>
    <xf numFmtId="179" fontId="6" fillId="0" borderId="0" xfId="60" applyNumberFormat="1" applyFont="1" applyBorder="1" applyAlignment="1">
      <alignment horizontal="center"/>
    </xf>
    <xf numFmtId="179" fontId="8" fillId="0" borderId="0" xfId="6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180" fontId="12" fillId="0" borderId="0" xfId="6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left" vertical="top"/>
    </xf>
    <xf numFmtId="183" fontId="17" fillId="0" borderId="15" xfId="60" applyNumberFormat="1" applyFont="1" applyBorder="1" applyAlignment="1">
      <alignment/>
    </xf>
    <xf numFmtId="183" fontId="1" fillId="0" borderId="12" xfId="60" applyNumberFormat="1" applyFont="1" applyBorder="1" applyAlignment="1">
      <alignment/>
    </xf>
    <xf numFmtId="180" fontId="8" fillId="0" borderId="0" xfId="60" applyNumberFormat="1" applyFont="1" applyBorder="1" applyAlignment="1">
      <alignment horizontal="right"/>
    </xf>
    <xf numFmtId="0" fontId="12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0" fontId="2" fillId="0" borderId="12" xfId="60" applyNumberFormat="1" applyFont="1" applyBorder="1" applyAlignment="1">
      <alignment/>
    </xf>
    <xf numFmtId="180" fontId="17" fillId="0" borderId="12" xfId="60" applyNumberFormat="1" applyFont="1" applyBorder="1" applyAlignment="1">
      <alignment/>
    </xf>
    <xf numFmtId="180" fontId="1" fillId="0" borderId="12" xfId="6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9" fontId="8" fillId="0" borderId="0" xfId="6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0" xfId="0" applyNumberFormat="1" applyFont="1" applyBorder="1" applyAlignment="1">
      <alignment horizontal="left" wrapText="1"/>
    </xf>
    <xf numFmtId="179" fontId="5" fillId="0" borderId="0" xfId="60" applyFont="1" applyAlignment="1">
      <alignment horizontal="center"/>
    </xf>
    <xf numFmtId="179" fontId="5" fillId="0" borderId="0" xfId="60" applyFont="1" applyAlignment="1">
      <alignment horizontal="left"/>
    </xf>
    <xf numFmtId="179" fontId="5" fillId="0" borderId="0" xfId="6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9" fontId="5" fillId="0" borderId="0" xfId="6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80" fontId="8" fillId="0" borderId="0" xfId="6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79" fontId="6" fillId="0" borderId="0" xfId="6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2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18" fillId="0" borderId="18" xfId="0" applyNumberFormat="1" applyFont="1" applyFill="1" applyBorder="1" applyAlignment="1">
      <alignment horizontal="center" vertical="center" wrapText="1"/>
    </xf>
    <xf numFmtId="180" fontId="8" fillId="0" borderId="17" xfId="60" applyNumberFormat="1" applyFont="1" applyFill="1" applyBorder="1" applyAlignment="1">
      <alignment horizontal="right"/>
    </xf>
    <xf numFmtId="180" fontId="9" fillId="0" borderId="0" xfId="60" applyNumberFormat="1" applyFont="1" applyFill="1" applyBorder="1" applyAlignment="1">
      <alignment horizontal="right"/>
    </xf>
    <xf numFmtId="180" fontId="7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right"/>
    </xf>
    <xf numFmtId="180" fontId="8" fillId="0" borderId="0" xfId="60" applyNumberFormat="1" applyFont="1" applyFill="1" applyBorder="1" applyAlignment="1">
      <alignment horizontal="right"/>
    </xf>
    <xf numFmtId="180" fontId="8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center" vertical="top"/>
    </xf>
    <xf numFmtId="179" fontId="18" fillId="0" borderId="0" xfId="60" applyFont="1" applyFill="1" applyAlignment="1">
      <alignment/>
    </xf>
    <xf numFmtId="1" fontId="5" fillId="0" borderId="0" xfId="0" applyNumberFormat="1" applyFont="1" applyFill="1" applyBorder="1" applyAlignment="1">
      <alignment/>
    </xf>
    <xf numFmtId="179" fontId="18" fillId="0" borderId="0" xfId="60" applyFont="1" applyFill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179" fontId="5" fillId="0" borderId="0" xfId="60" applyFont="1" applyFill="1" applyBorder="1" applyAlignment="1">
      <alignment horizontal="center"/>
    </xf>
    <xf numFmtId="179" fontId="5" fillId="0" borderId="0" xfId="60" applyFont="1" applyFill="1" applyBorder="1" applyAlignment="1">
      <alignment horizontal="right"/>
    </xf>
    <xf numFmtId="179" fontId="18" fillId="0" borderId="0" xfId="60" applyFont="1" applyFill="1" applyBorder="1" applyAlignment="1">
      <alignment horizontal="right"/>
    </xf>
    <xf numFmtId="179" fontId="26" fillId="0" borderId="0" xfId="6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179" fontId="18" fillId="0" borderId="0" xfId="60" applyNumberFormat="1" applyFont="1" applyBorder="1" applyAlignment="1">
      <alignment/>
    </xf>
    <xf numFmtId="179" fontId="18" fillId="0" borderId="0" xfId="60" applyFont="1" applyFill="1" applyBorder="1" applyAlignment="1">
      <alignment/>
    </xf>
    <xf numFmtId="179" fontId="5" fillId="0" borderId="0" xfId="60" applyFont="1" applyFill="1" applyBorder="1" applyAlignment="1">
      <alignment/>
    </xf>
    <xf numFmtId="14" fontId="12" fillId="0" borderId="20" xfId="0" applyNumberFormat="1" applyFont="1" applyBorder="1" applyAlignment="1">
      <alignment horizontal="left" vertical="top"/>
    </xf>
    <xf numFmtId="0" fontId="12" fillId="0" borderId="20" xfId="0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179" fontId="18" fillId="0" borderId="0" xfId="60" applyFont="1" applyAlignment="1">
      <alignment horizontal="center"/>
    </xf>
    <xf numFmtId="1" fontId="25" fillId="0" borderId="0" xfId="0" applyNumberFormat="1" applyFont="1" applyAlignment="1">
      <alignment vertical="top"/>
    </xf>
    <xf numFmtId="0" fontId="12" fillId="0" borderId="17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 vertical="top"/>
    </xf>
    <xf numFmtId="180" fontId="12" fillId="0" borderId="20" xfId="60" applyNumberFormat="1" applyFont="1" applyFill="1" applyBorder="1" applyAlignment="1">
      <alignment horizontal="center" vertical="top"/>
    </xf>
    <xf numFmtId="180" fontId="12" fillId="0" borderId="20" xfId="6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2" fillId="0" borderId="16" xfId="0" applyFont="1" applyBorder="1" applyAlignment="1">
      <alignment/>
    </xf>
    <xf numFmtId="0" fontId="24" fillId="0" borderId="23" xfId="0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2" fontId="23" fillId="0" borderId="24" xfId="60" applyNumberFormat="1" applyFont="1" applyFill="1" applyBorder="1" applyAlignment="1">
      <alignment horizontal="right"/>
    </xf>
    <xf numFmtId="179" fontId="9" fillId="0" borderId="25" xfId="60" applyNumberFormat="1" applyFont="1" applyBorder="1" applyAlignment="1">
      <alignment horizontal="right"/>
    </xf>
    <xf numFmtId="179" fontId="7" fillId="0" borderId="25" xfId="60" applyNumberFormat="1" applyFont="1" applyBorder="1" applyAlignment="1">
      <alignment horizontal="right"/>
    </xf>
    <xf numFmtId="179" fontId="12" fillId="0" borderId="25" xfId="60" applyNumberFormat="1" applyFont="1" applyBorder="1" applyAlignment="1">
      <alignment horizontal="right"/>
    </xf>
    <xf numFmtId="179" fontId="35" fillId="0" borderId="25" xfId="60" applyNumberFormat="1" applyFont="1" applyFill="1" applyBorder="1" applyAlignment="1">
      <alignment horizontal="right"/>
    </xf>
    <xf numFmtId="179" fontId="12" fillId="0" borderId="25" xfId="60" applyNumberFormat="1" applyFont="1" applyFill="1" applyBorder="1" applyAlignment="1">
      <alignment horizontal="right"/>
    </xf>
    <xf numFmtId="179" fontId="11" fillId="0" borderId="25" xfId="60" applyNumberFormat="1" applyFont="1" applyFill="1" applyBorder="1" applyAlignment="1">
      <alignment horizontal="right" vertical="center"/>
    </xf>
    <xf numFmtId="179" fontId="7" fillId="0" borderId="25" xfId="60" applyNumberFormat="1" applyFont="1" applyFill="1" applyBorder="1" applyAlignment="1">
      <alignment horizontal="right"/>
    </xf>
    <xf numFmtId="179" fontId="8" fillId="0" borderId="25" xfId="60" applyNumberFormat="1" applyFont="1" applyFill="1" applyBorder="1" applyAlignment="1">
      <alignment horizontal="right"/>
    </xf>
    <xf numFmtId="179" fontId="5" fillId="0" borderId="0" xfId="60" applyNumberFormat="1" applyFont="1" applyFill="1" applyAlignment="1">
      <alignment/>
    </xf>
    <xf numFmtId="0" fontId="18" fillId="0" borderId="18" xfId="0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36" fillId="0" borderId="21" xfId="0" applyFont="1" applyBorder="1" applyAlignment="1">
      <alignment horizontal="center" vertical="center" wrapText="1"/>
    </xf>
    <xf numFmtId="179" fontId="36" fillId="0" borderId="21" xfId="60" applyFont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0" fontId="37" fillId="0" borderId="21" xfId="0" applyFont="1" applyBorder="1" applyAlignment="1">
      <alignment horizontal="left" vertical="center" wrapText="1"/>
    </xf>
    <xf numFmtId="179" fontId="5" fillId="0" borderId="0" xfId="60" applyFont="1" applyFill="1" applyAlignment="1">
      <alignment/>
    </xf>
    <xf numFmtId="179" fontId="15" fillId="0" borderId="0" xfId="60" applyFont="1" applyAlignment="1">
      <alignment/>
    </xf>
    <xf numFmtId="180" fontId="5" fillId="0" borderId="0" xfId="0" applyNumberFormat="1" applyFont="1" applyAlignment="1">
      <alignment/>
    </xf>
    <xf numFmtId="179" fontId="35" fillId="0" borderId="25" xfId="60" applyNumberFormat="1" applyFont="1" applyBorder="1" applyAlignment="1">
      <alignment horizontal="right"/>
    </xf>
    <xf numFmtId="179" fontId="35" fillId="0" borderId="25" xfId="60" applyNumberFormat="1" applyFont="1" applyFill="1" applyBorder="1" applyAlignment="1">
      <alignment horizontal="right"/>
    </xf>
    <xf numFmtId="179" fontId="35" fillId="0" borderId="25" xfId="60" applyFont="1" applyFill="1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1" fontId="15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9" fontId="14" fillId="0" borderId="27" xfId="60" applyNumberFormat="1" applyFont="1" applyFill="1" applyBorder="1" applyAlignment="1">
      <alignment horizontal="right"/>
    </xf>
    <xf numFmtId="2" fontId="33" fillId="0" borderId="21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1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8" fillId="0" borderId="0" xfId="0" applyFont="1" applyBorder="1" applyAlignment="1">
      <alignment horizontal="left" wrapText="1"/>
    </xf>
    <xf numFmtId="178" fontId="30" fillId="0" borderId="29" xfId="43" applyFont="1" applyBorder="1" applyAlignment="1">
      <alignment horizontal="center"/>
    </xf>
    <xf numFmtId="0" fontId="31" fillId="0" borderId="0" xfId="0" applyFont="1" applyAlignment="1">
      <alignment horizontal="center"/>
    </xf>
    <xf numFmtId="2" fontId="33" fillId="0" borderId="34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178" fontId="31" fillId="0" borderId="0" xfId="43" applyFont="1" applyBorder="1" applyAlignment="1">
      <alignment horizontal="center"/>
    </xf>
    <xf numFmtId="0" fontId="37" fillId="0" borderId="35" xfId="0" applyFont="1" applyBorder="1" applyAlignment="1">
      <alignment horizontal="left" vertical="center" wrapText="1"/>
    </xf>
    <xf numFmtId="1" fontId="2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">
      <selection activeCell="A5" sqref="A5:C5"/>
    </sheetView>
  </sheetViews>
  <sheetFormatPr defaultColWidth="8.8515625" defaultRowHeight="12.75"/>
  <cols>
    <col min="1" max="1" width="7.28125" style="153" customWidth="1"/>
    <col min="2" max="2" width="56.140625" style="153" customWidth="1"/>
    <col min="3" max="3" width="53.28125" style="153" customWidth="1"/>
    <col min="4" max="16384" width="8.8515625" style="153" customWidth="1"/>
  </cols>
  <sheetData>
    <row r="1" spans="1:3" ht="30" customHeight="1">
      <c r="A1" s="231" t="s">
        <v>79</v>
      </c>
      <c r="B1" s="231"/>
      <c r="C1" s="231"/>
    </row>
    <row r="2" spans="1:3" ht="30" customHeight="1">
      <c r="A2" s="228" t="s">
        <v>109</v>
      </c>
      <c r="B2" s="228"/>
      <c r="C2" s="228"/>
    </row>
    <row r="3" spans="1:3" ht="30" customHeight="1">
      <c r="A3" s="228" t="s">
        <v>116</v>
      </c>
      <c r="B3" s="228"/>
      <c r="C3" s="228"/>
    </row>
    <row r="4" spans="1:3" ht="30" customHeight="1">
      <c r="A4" s="234" t="s">
        <v>135</v>
      </c>
      <c r="B4" s="234"/>
      <c r="C4" s="234"/>
    </row>
    <row r="5" spans="1:3" ht="28.5" customHeight="1" thickBot="1">
      <c r="A5" s="230" t="s">
        <v>134</v>
      </c>
      <c r="B5" s="230"/>
      <c r="C5" s="230"/>
    </row>
    <row r="6" spans="1:3" ht="41.25" customHeight="1" thickBot="1">
      <c r="A6" s="154" t="s">
        <v>73</v>
      </c>
      <c r="B6" s="189" t="s">
        <v>76</v>
      </c>
      <c r="C6" s="190" t="s">
        <v>89</v>
      </c>
    </row>
    <row r="7" spans="1:3" ht="27" customHeight="1">
      <c r="A7" s="221">
        <v>1</v>
      </c>
      <c r="B7" s="235" t="s">
        <v>124</v>
      </c>
      <c r="C7" s="232">
        <v>39.27</v>
      </c>
    </row>
    <row r="8" spans="1:3" ht="75.75" customHeight="1" thickBot="1">
      <c r="A8" s="227"/>
      <c r="B8" s="235"/>
      <c r="C8" s="233"/>
    </row>
    <row r="9" spans="1:3" ht="45.75" customHeight="1" thickBot="1">
      <c r="A9" s="154">
        <v>2</v>
      </c>
      <c r="B9" s="192" t="s">
        <v>125</v>
      </c>
      <c r="C9" s="209">
        <v>50</v>
      </c>
    </row>
    <row r="10" spans="1:3" ht="33.75" customHeight="1" thickBot="1">
      <c r="A10" s="154">
        <v>3</v>
      </c>
      <c r="B10" s="192" t="s">
        <v>112</v>
      </c>
      <c r="C10" s="209">
        <v>100</v>
      </c>
    </row>
    <row r="11" spans="1:3" ht="48" customHeight="1" thickBot="1">
      <c r="A11" s="154">
        <v>4</v>
      </c>
      <c r="B11" s="210" t="s">
        <v>126</v>
      </c>
      <c r="C11" s="211" t="s">
        <v>127</v>
      </c>
    </row>
    <row r="12" spans="1:3" ht="10.5" customHeight="1">
      <c r="A12" s="151"/>
      <c r="B12" s="212"/>
      <c r="C12" s="155"/>
    </row>
    <row r="13" spans="1:3" ht="22.5" customHeight="1">
      <c r="A13" s="151"/>
      <c r="B13" s="191" t="s">
        <v>74</v>
      </c>
      <c r="C13" s="155"/>
    </row>
    <row r="14" spans="1:3" ht="59.25" customHeight="1">
      <c r="A14" s="229" t="s">
        <v>136</v>
      </c>
      <c r="B14" s="229"/>
      <c r="C14" s="229"/>
    </row>
    <row r="15" spans="1:3" ht="4.5" customHeight="1" thickBot="1">
      <c r="A15" s="151"/>
      <c r="B15" s="213"/>
      <c r="C15" s="214"/>
    </row>
    <row r="16" spans="1:3" ht="18.75" customHeight="1">
      <c r="A16" s="221">
        <v>1</v>
      </c>
      <c r="B16" s="223" t="s">
        <v>128</v>
      </c>
      <c r="C16" s="225" t="s">
        <v>129</v>
      </c>
    </row>
    <row r="17" spans="1:3" ht="37.5" customHeight="1" thickBot="1">
      <c r="A17" s="222"/>
      <c r="B17" s="224"/>
      <c r="C17" s="226"/>
    </row>
    <row r="18" spans="1:3" ht="62.25" customHeight="1" thickBot="1">
      <c r="A18" s="154">
        <v>2</v>
      </c>
      <c r="B18" s="216" t="s">
        <v>130</v>
      </c>
      <c r="C18" s="217" t="s">
        <v>131</v>
      </c>
    </row>
    <row r="19" spans="1:3" ht="61.5" customHeight="1" thickBot="1">
      <c r="A19" s="154">
        <v>3</v>
      </c>
      <c r="B19" s="218" t="s">
        <v>78</v>
      </c>
      <c r="C19" s="200" t="s">
        <v>137</v>
      </c>
    </row>
    <row r="20" spans="1:3" ht="53.25" customHeight="1" thickBot="1">
      <c r="A20" s="154">
        <v>4</v>
      </c>
      <c r="B20" s="219" t="s">
        <v>72</v>
      </c>
      <c r="C20" s="203" t="s">
        <v>138</v>
      </c>
    </row>
    <row r="21" spans="1:3" ht="35.25" customHeight="1" thickBot="1">
      <c r="A21" s="154">
        <v>5</v>
      </c>
      <c r="B21" s="210" t="s">
        <v>132</v>
      </c>
      <c r="C21" s="215" t="s">
        <v>139</v>
      </c>
    </row>
    <row r="22" spans="1:3" ht="33" customHeight="1" thickBot="1">
      <c r="A22" s="154">
        <v>6</v>
      </c>
      <c r="B22" s="219" t="s">
        <v>133</v>
      </c>
      <c r="C22" s="203" t="s">
        <v>140</v>
      </c>
    </row>
    <row r="23" spans="1:3" ht="61.5" customHeight="1" thickBot="1">
      <c r="A23" s="154">
        <v>7</v>
      </c>
      <c r="B23" s="219" t="s">
        <v>123</v>
      </c>
      <c r="C23" s="220" t="s">
        <v>141</v>
      </c>
    </row>
  </sheetData>
  <sheetProtection/>
  <mergeCells count="12">
    <mergeCell ref="A1:C1"/>
    <mergeCell ref="C7:C8"/>
    <mergeCell ref="A2:C2"/>
    <mergeCell ref="A4:C4"/>
    <mergeCell ref="B7:B8"/>
    <mergeCell ref="A16:A17"/>
    <mergeCell ref="B16:B17"/>
    <mergeCell ref="C16:C17"/>
    <mergeCell ref="A7:A8"/>
    <mergeCell ref="A3:C3"/>
    <mergeCell ref="A14:C14"/>
    <mergeCell ref="A5:C5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76" r:id="rId1"/>
  <headerFooter alignWithMargins="0">
    <oddFooter>&amp;C&amp;"Times New Roman,обычный"&amp;18ООО "Дианик-Эстейт"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1"/>
  <sheetViews>
    <sheetView workbookViewId="0" topLeftCell="A25">
      <selection activeCell="F4" sqref="F4"/>
    </sheetView>
  </sheetViews>
  <sheetFormatPr defaultColWidth="9.140625" defaultRowHeight="9.75" customHeight="1"/>
  <cols>
    <col min="1" max="1" width="3.57421875" style="2" customWidth="1"/>
    <col min="2" max="2" width="31.57421875" style="2" customWidth="1"/>
    <col min="3" max="3" width="10.140625" style="3" customWidth="1"/>
    <col min="4" max="4" width="15.00390625" style="3" customWidth="1"/>
    <col min="5" max="5" width="20.00390625" style="121" customWidth="1"/>
    <col min="6" max="6" width="20.00390625" style="4" customWidth="1"/>
    <col min="7" max="7" width="20.00390625" style="76" customWidth="1"/>
    <col min="8" max="8" width="10.00390625" style="2" customWidth="1"/>
    <col min="9" max="16384" width="9.140625" style="2" customWidth="1"/>
  </cols>
  <sheetData>
    <row r="1" spans="1:7" s="1" customFormat="1" ht="16.5" customHeight="1">
      <c r="A1" s="236" t="s">
        <v>98</v>
      </c>
      <c r="B1" s="236"/>
      <c r="C1" s="236"/>
      <c r="D1" s="236"/>
      <c r="E1" s="236"/>
      <c r="F1" s="236"/>
      <c r="G1" s="236"/>
    </row>
    <row r="2" spans="1:7" ht="18.75" customHeight="1">
      <c r="A2" s="157" t="s">
        <v>122</v>
      </c>
      <c r="B2" s="157"/>
      <c r="C2" s="157"/>
      <c r="D2" s="157"/>
      <c r="E2" s="157"/>
      <c r="F2" s="157"/>
      <c r="G2" s="157"/>
    </row>
    <row r="3" spans="1:7" ht="4.5" customHeight="1">
      <c r="A3" s="64"/>
      <c r="B3" s="45"/>
      <c r="C3" s="50"/>
      <c r="D3" s="50"/>
      <c r="E3" s="120"/>
      <c r="F3" s="46"/>
      <c r="G3" s="75"/>
    </row>
    <row r="4" spans="1:4" ht="12.75" customHeight="1">
      <c r="A4" s="165" t="s">
        <v>1</v>
      </c>
      <c r="B4" s="168" t="s">
        <v>35</v>
      </c>
      <c r="C4" s="170" t="s">
        <v>59</v>
      </c>
      <c r="D4" s="185" t="s">
        <v>58</v>
      </c>
    </row>
    <row r="5" spans="1:4" ht="12.75" customHeight="1">
      <c r="A5" s="166" t="s">
        <v>3</v>
      </c>
      <c r="B5" s="169" t="s">
        <v>92</v>
      </c>
      <c r="C5" s="171">
        <v>10560.1</v>
      </c>
      <c r="D5" s="186">
        <v>136</v>
      </c>
    </row>
    <row r="6" spans="1:4" ht="12.75" customHeight="1">
      <c r="A6" s="162" t="s">
        <v>11</v>
      </c>
      <c r="B6" s="52" t="s">
        <v>84</v>
      </c>
      <c r="C6" s="54">
        <v>1800</v>
      </c>
      <c r="D6" s="54"/>
    </row>
    <row r="7" spans="1:4" ht="12.75" customHeight="1">
      <c r="A7" s="167" t="s">
        <v>15</v>
      </c>
      <c r="B7" s="53" t="s">
        <v>94</v>
      </c>
      <c r="C7" s="101">
        <v>1000</v>
      </c>
      <c r="D7" s="54"/>
    </row>
    <row r="8" spans="1:4" ht="12.75" customHeight="1">
      <c r="A8" s="51"/>
      <c r="B8" s="53" t="s">
        <v>64</v>
      </c>
      <c r="C8" s="100">
        <f>SUM(C5:C7)</f>
        <v>13360.1</v>
      </c>
      <c r="D8" s="187"/>
    </row>
    <row r="9" spans="1:7" s="6" customFormat="1" ht="66" customHeight="1">
      <c r="A9" s="172" t="s">
        <v>1</v>
      </c>
      <c r="B9" s="173" t="s">
        <v>2</v>
      </c>
      <c r="C9" s="174" t="s">
        <v>61</v>
      </c>
      <c r="D9" s="163" t="s">
        <v>95</v>
      </c>
      <c r="E9" s="122" t="s">
        <v>93</v>
      </c>
      <c r="F9" s="72" t="s">
        <v>80</v>
      </c>
      <c r="G9" s="77" t="s">
        <v>81</v>
      </c>
    </row>
    <row r="10" spans="1:7" s="60" customFormat="1" ht="16.5" customHeight="1">
      <c r="A10" s="65" t="s">
        <v>36</v>
      </c>
      <c r="B10" s="66" t="s">
        <v>40</v>
      </c>
      <c r="C10" s="67"/>
      <c r="D10" s="158"/>
      <c r="E10" s="123">
        <f>E12+E18+E22+E28+E41+E50+E43+E45+E47</f>
        <v>4333866.62016</v>
      </c>
      <c r="F10" s="68">
        <f>F12+F18+F22+F28+F41+F50+F43+F45+F47</f>
        <v>360355.5516799999</v>
      </c>
      <c r="G10" s="175">
        <f>G12+G18+G22+G28+G41+G50+G43+G45+G47</f>
        <v>34.13281935587731</v>
      </c>
    </row>
    <row r="11" spans="1:7" s="6" customFormat="1" ht="9.75" customHeight="1">
      <c r="A11" s="57"/>
      <c r="B11" s="59"/>
      <c r="C11" s="58"/>
      <c r="D11" s="164"/>
      <c r="E11" s="124"/>
      <c r="F11" s="69"/>
      <c r="G11" s="176"/>
    </row>
    <row r="12" spans="1:7" s="6" customFormat="1" ht="15.75" customHeight="1">
      <c r="A12" s="49" t="s">
        <v>3</v>
      </c>
      <c r="B12" s="48" t="s">
        <v>46</v>
      </c>
      <c r="C12" s="17"/>
      <c r="D12" s="8"/>
      <c r="E12" s="125">
        <f>SUM(E14:E16)</f>
        <v>72000</v>
      </c>
      <c r="F12" s="70">
        <f>SUM(F14:F16)</f>
        <v>6000</v>
      </c>
      <c r="G12" s="196">
        <f>SUM(G14:G16)</f>
        <v>0.5767401823846365</v>
      </c>
    </row>
    <row r="13" spans="1:7" s="6" customFormat="1" ht="7.5" customHeight="1">
      <c r="A13" s="49"/>
      <c r="B13" s="48"/>
      <c r="C13" s="17"/>
      <c r="D13" s="164"/>
      <c r="E13" s="125"/>
      <c r="F13" s="70"/>
      <c r="G13" s="177"/>
    </row>
    <row r="14" spans="1:7" s="6" customFormat="1" ht="9.75" customHeight="1">
      <c r="A14" s="7" t="s">
        <v>4</v>
      </c>
      <c r="B14" s="8" t="s">
        <v>5</v>
      </c>
      <c r="C14" s="10"/>
      <c r="D14" s="118"/>
      <c r="E14" s="126">
        <f>F14*12</f>
        <v>42000</v>
      </c>
      <c r="F14" s="71">
        <v>3500</v>
      </c>
      <c r="G14" s="178">
        <v>0.34</v>
      </c>
    </row>
    <row r="15" spans="1:7" s="6" customFormat="1" ht="9.75" customHeight="1">
      <c r="A15" s="7" t="s">
        <v>6</v>
      </c>
      <c r="B15" s="8" t="s">
        <v>7</v>
      </c>
      <c r="C15" s="14"/>
      <c r="D15" s="118"/>
      <c r="E15" s="126">
        <f>F15*12</f>
        <v>24000</v>
      </c>
      <c r="F15" s="71">
        <v>2000</v>
      </c>
      <c r="G15" s="178">
        <f>F15/C5</f>
        <v>0.1893921459077092</v>
      </c>
    </row>
    <row r="16" spans="1:7" ht="9.75" customHeight="1">
      <c r="A16" s="7" t="s">
        <v>8</v>
      </c>
      <c r="B16" s="8" t="s">
        <v>10</v>
      </c>
      <c r="C16" s="14"/>
      <c r="D16" s="118"/>
      <c r="E16" s="126">
        <f>F16*12</f>
        <v>6000</v>
      </c>
      <c r="F16" s="71">
        <v>500</v>
      </c>
      <c r="G16" s="178">
        <f>F16/C5</f>
        <v>0.0473480364769273</v>
      </c>
    </row>
    <row r="17" spans="1:7" ht="6" customHeight="1">
      <c r="A17" s="7"/>
      <c r="B17" s="8"/>
      <c r="C17" s="14"/>
      <c r="D17" s="14"/>
      <c r="E17" s="126"/>
      <c r="F17" s="71"/>
      <c r="G17" s="178"/>
    </row>
    <row r="18" spans="1:7" s="12" customFormat="1" ht="17.25" customHeight="1">
      <c r="A18" s="49" t="s">
        <v>11</v>
      </c>
      <c r="B18" s="47" t="s">
        <v>12</v>
      </c>
      <c r="C18" s="29"/>
      <c r="D18" s="73"/>
      <c r="E18" s="125">
        <f>SUM(E19:E20)</f>
        <v>216000</v>
      </c>
      <c r="F18" s="70">
        <f>SUM(F19:F20)</f>
        <v>18000</v>
      </c>
      <c r="G18" s="196">
        <f>SUM(G19:G20)</f>
        <v>1.7045293131693828</v>
      </c>
    </row>
    <row r="19" spans="1:7" s="12" customFormat="1" ht="9.75" customHeight="1">
      <c r="A19" s="7" t="s">
        <v>13</v>
      </c>
      <c r="B19" s="8" t="s">
        <v>77</v>
      </c>
      <c r="C19" s="14" t="s">
        <v>27</v>
      </c>
      <c r="D19" s="14"/>
      <c r="E19" s="126">
        <f>F19*12</f>
        <v>120000</v>
      </c>
      <c r="F19" s="126">
        <v>10000</v>
      </c>
      <c r="G19" s="180">
        <f>F19/C5</f>
        <v>0.946960729538546</v>
      </c>
    </row>
    <row r="20" spans="1:7" ht="9.75" customHeight="1">
      <c r="A20" s="7" t="s">
        <v>14</v>
      </c>
      <c r="B20" s="44" t="s">
        <v>118</v>
      </c>
      <c r="C20" s="14" t="s">
        <v>27</v>
      </c>
      <c r="D20" s="14" t="s">
        <v>119</v>
      </c>
      <c r="E20" s="126">
        <f>F20*12</f>
        <v>96000</v>
      </c>
      <c r="F20" s="126">
        <v>8000</v>
      </c>
      <c r="G20" s="180">
        <f>F20/C5</f>
        <v>0.7575685836308368</v>
      </c>
    </row>
    <row r="21" spans="1:7" ht="6" customHeight="1">
      <c r="A21" s="7"/>
      <c r="B21" s="22"/>
      <c r="C21" s="15"/>
      <c r="D21" s="15"/>
      <c r="E21" s="126"/>
      <c r="F21" s="126"/>
      <c r="G21" s="180"/>
    </row>
    <row r="22" spans="1:7" s="12" customFormat="1" ht="16.5" customHeight="1">
      <c r="A22" s="49" t="s">
        <v>15</v>
      </c>
      <c r="B22" s="48" t="s">
        <v>42</v>
      </c>
      <c r="C22" s="11"/>
      <c r="D22" s="91"/>
      <c r="E22" s="125">
        <f>SUM(E23:E27)</f>
        <v>127440</v>
      </c>
      <c r="F22" s="125">
        <f>SUM(F23:F26)</f>
        <v>10620</v>
      </c>
      <c r="G22" s="197">
        <f>SUM(G23:G26)</f>
        <v>1.005672294769936</v>
      </c>
    </row>
    <row r="23" spans="1:7" s="12" customFormat="1" ht="9.75" customHeight="1">
      <c r="A23" s="7" t="s">
        <v>16</v>
      </c>
      <c r="B23" s="8" t="s">
        <v>62</v>
      </c>
      <c r="C23" s="43"/>
      <c r="D23" s="118"/>
      <c r="E23" s="126">
        <f>F23*12</f>
        <v>36000</v>
      </c>
      <c r="F23" s="126">
        <v>3000</v>
      </c>
      <c r="G23" s="180">
        <f>F23/C5</f>
        <v>0.2840882188615638</v>
      </c>
    </row>
    <row r="24" spans="1:7" s="12" customFormat="1" ht="9.75" customHeight="1">
      <c r="A24" s="7" t="s">
        <v>17</v>
      </c>
      <c r="B24" s="8" t="s">
        <v>63</v>
      </c>
      <c r="C24" s="14"/>
      <c r="D24" s="118"/>
      <c r="E24" s="126">
        <f>F24*12</f>
        <v>36000</v>
      </c>
      <c r="F24" s="126">
        <v>3000</v>
      </c>
      <c r="G24" s="180">
        <f>F24/C5</f>
        <v>0.2840882188615638</v>
      </c>
    </row>
    <row r="25" spans="1:7" s="12" customFormat="1" ht="9.75" customHeight="1">
      <c r="A25" s="7" t="s">
        <v>43</v>
      </c>
      <c r="B25" s="8" t="s">
        <v>68</v>
      </c>
      <c r="C25" s="14" t="s">
        <v>27</v>
      </c>
      <c r="D25" s="118"/>
      <c r="E25" s="126">
        <f>F25*12</f>
        <v>6000</v>
      </c>
      <c r="F25" s="126">
        <v>500</v>
      </c>
      <c r="G25" s="180">
        <f>F25/C5</f>
        <v>0.0473480364769273</v>
      </c>
    </row>
    <row r="26" spans="1:25" s="12" customFormat="1" ht="9.75" customHeight="1">
      <c r="A26" s="7" t="s">
        <v>96</v>
      </c>
      <c r="B26" s="13" t="s">
        <v>34</v>
      </c>
      <c r="C26" s="14" t="s">
        <v>27</v>
      </c>
      <c r="D26" s="118"/>
      <c r="E26" s="126">
        <f>F26*12</f>
        <v>49440</v>
      </c>
      <c r="F26" s="126">
        <v>4120</v>
      </c>
      <c r="G26" s="180">
        <f>F26/C5</f>
        <v>0.39014782056988095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6" customHeight="1">
      <c r="A27" s="7"/>
      <c r="B27" s="13"/>
      <c r="C27" s="15"/>
      <c r="D27" s="15"/>
      <c r="E27" s="126"/>
      <c r="F27" s="126"/>
      <c r="G27" s="18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7" s="12" customFormat="1" ht="18" customHeight="1">
      <c r="A28" s="49" t="s">
        <v>18</v>
      </c>
      <c r="B28" s="48" t="s">
        <v>41</v>
      </c>
      <c r="C28" s="16"/>
      <c r="D28" s="8"/>
      <c r="E28" s="125">
        <f>SUM(E30:E39)+E29</f>
        <v>2660168.4</v>
      </c>
      <c r="F28" s="125">
        <f>SUM(F29:F39)</f>
        <v>220880.69999999998</v>
      </c>
      <c r="G28" s="197">
        <f>SUM(G29:G39)</f>
        <v>20.916534881298475</v>
      </c>
    </row>
    <row r="29" spans="1:7" s="12" customFormat="1" ht="15" customHeight="1">
      <c r="A29" s="7" t="s">
        <v>19</v>
      </c>
      <c r="B29" s="102" t="s">
        <v>85</v>
      </c>
      <c r="C29" s="15" t="s">
        <v>32</v>
      </c>
      <c r="D29" s="118"/>
      <c r="E29" s="126">
        <f>Персонал!H55*12</f>
        <v>1933368.4</v>
      </c>
      <c r="F29" s="126">
        <f>E29/12</f>
        <v>161114.03333333333</v>
      </c>
      <c r="G29" s="180">
        <f>F29/C5</f>
        <v>15.256866254423095</v>
      </c>
    </row>
    <row r="30" spans="1:7" s="12" customFormat="1" ht="9.75" customHeight="1">
      <c r="A30" s="7" t="s">
        <v>20</v>
      </c>
      <c r="B30" s="13" t="s">
        <v>49</v>
      </c>
      <c r="C30" s="15"/>
      <c r="D30" s="118"/>
      <c r="E30" s="126">
        <f aca="true" t="shared" si="0" ref="E30:E38">F30*12</f>
        <v>24000</v>
      </c>
      <c r="F30" s="126">
        <v>2000</v>
      </c>
      <c r="G30" s="180">
        <f>F30/C5</f>
        <v>0.1893921459077092</v>
      </c>
    </row>
    <row r="31" spans="1:7" s="12" customFormat="1" ht="9.75" customHeight="1">
      <c r="A31" s="7" t="s">
        <v>21</v>
      </c>
      <c r="B31" s="13" t="s">
        <v>50</v>
      </c>
      <c r="C31" s="15"/>
      <c r="D31" s="118"/>
      <c r="E31" s="126">
        <f t="shared" si="0"/>
        <v>12000</v>
      </c>
      <c r="F31" s="126">
        <v>1000</v>
      </c>
      <c r="G31" s="180">
        <f>F31/C5</f>
        <v>0.0946960729538546</v>
      </c>
    </row>
    <row r="32" spans="1:7" s="6" customFormat="1" ht="10.5" customHeight="1">
      <c r="A32" s="7" t="s">
        <v>22</v>
      </c>
      <c r="B32" s="13" t="s">
        <v>51</v>
      </c>
      <c r="C32" s="15"/>
      <c r="D32" s="118"/>
      <c r="E32" s="126">
        <f t="shared" si="0"/>
        <v>12000</v>
      </c>
      <c r="F32" s="126">
        <v>1000</v>
      </c>
      <c r="G32" s="180">
        <f>F32/C5</f>
        <v>0.0946960729538546</v>
      </c>
    </row>
    <row r="33" spans="1:7" s="6" customFormat="1" ht="10.5" customHeight="1">
      <c r="A33" s="7" t="s">
        <v>23</v>
      </c>
      <c r="B33" s="13" t="s">
        <v>99</v>
      </c>
      <c r="C33" s="14"/>
      <c r="D33" s="118"/>
      <c r="E33" s="126">
        <f>F33*12</f>
        <v>420000</v>
      </c>
      <c r="F33" s="126">
        <v>35000</v>
      </c>
      <c r="G33" s="180">
        <f>F33/C5</f>
        <v>3.314362553384911</v>
      </c>
    </row>
    <row r="34" spans="1:7" s="6" customFormat="1" ht="10.5" customHeight="1">
      <c r="A34" s="7" t="s">
        <v>44</v>
      </c>
      <c r="B34" s="13" t="s">
        <v>66</v>
      </c>
      <c r="C34" s="14" t="s">
        <v>100</v>
      </c>
      <c r="D34" s="118"/>
      <c r="E34" s="126">
        <v>50000</v>
      </c>
      <c r="F34" s="126">
        <f>E34/12</f>
        <v>4166.666666666667</v>
      </c>
      <c r="G34" s="180">
        <f>F34/C5</f>
        <v>0.3945669706410609</v>
      </c>
    </row>
    <row r="35" spans="1:7" s="12" customFormat="1" ht="10.5" customHeight="1">
      <c r="A35" s="7" t="s">
        <v>60</v>
      </c>
      <c r="B35" s="13" t="s">
        <v>38</v>
      </c>
      <c r="C35" s="14" t="s">
        <v>27</v>
      </c>
      <c r="D35" s="118"/>
      <c r="E35" s="126">
        <f t="shared" si="0"/>
        <v>12000</v>
      </c>
      <c r="F35" s="126">
        <v>1000</v>
      </c>
      <c r="G35" s="180">
        <f>F35/C5</f>
        <v>0.0946960729538546</v>
      </c>
    </row>
    <row r="36" spans="1:7" s="12" customFormat="1" ht="10.5" customHeight="1">
      <c r="A36" s="7" t="s">
        <v>67</v>
      </c>
      <c r="B36" s="8" t="s">
        <v>9</v>
      </c>
      <c r="C36" s="14"/>
      <c r="D36" s="118"/>
      <c r="E36" s="126">
        <f t="shared" si="0"/>
        <v>7200</v>
      </c>
      <c r="F36" s="126">
        <v>600</v>
      </c>
      <c r="G36" s="180">
        <f>F36/C5</f>
        <v>0.05681764377231276</v>
      </c>
    </row>
    <row r="37" spans="1:7" s="12" customFormat="1" ht="10.5" customHeight="1">
      <c r="A37" s="7" t="s">
        <v>69</v>
      </c>
      <c r="B37" s="13" t="s">
        <v>70</v>
      </c>
      <c r="C37" s="14" t="s">
        <v>27</v>
      </c>
      <c r="D37" s="118"/>
      <c r="E37" s="126">
        <f t="shared" si="0"/>
        <v>86400</v>
      </c>
      <c r="F37" s="126">
        <v>7200</v>
      </c>
      <c r="G37" s="180">
        <f>F37/C5</f>
        <v>0.6818117252677531</v>
      </c>
    </row>
    <row r="38" spans="1:7" s="12" customFormat="1" ht="10.5" customHeight="1">
      <c r="A38" s="7" t="s">
        <v>71</v>
      </c>
      <c r="B38" s="13" t="s">
        <v>115</v>
      </c>
      <c r="C38" s="14"/>
      <c r="D38" s="118"/>
      <c r="E38" s="126">
        <f t="shared" si="0"/>
        <v>13200</v>
      </c>
      <c r="F38" s="126">
        <v>1100</v>
      </c>
      <c r="G38" s="180">
        <f>F38/C5</f>
        <v>0.10416568024924006</v>
      </c>
    </row>
    <row r="39" spans="1:7" s="12" customFormat="1" ht="10.5" customHeight="1">
      <c r="A39" s="7" t="s">
        <v>114</v>
      </c>
      <c r="B39" s="13" t="s">
        <v>45</v>
      </c>
      <c r="C39" s="15"/>
      <c r="D39" s="118"/>
      <c r="E39" s="126">
        <v>90000</v>
      </c>
      <c r="F39" s="126">
        <v>6700</v>
      </c>
      <c r="G39" s="180">
        <f>F39/C5</f>
        <v>0.6344636887908258</v>
      </c>
    </row>
    <row r="40" spans="1:7" s="12" customFormat="1" ht="6" customHeight="1">
      <c r="A40" s="7"/>
      <c r="B40" s="13"/>
      <c r="C40" s="15"/>
      <c r="D40" s="14"/>
      <c r="E40" s="125"/>
      <c r="F40" s="125"/>
      <c r="G40" s="182"/>
    </row>
    <row r="41" spans="1:7" s="12" customFormat="1" ht="16.5" customHeight="1">
      <c r="A41" s="49" t="s">
        <v>24</v>
      </c>
      <c r="B41" s="61" t="s">
        <v>52</v>
      </c>
      <c r="C41" s="14" t="s">
        <v>27</v>
      </c>
      <c r="D41" s="14" t="s">
        <v>108</v>
      </c>
      <c r="E41" s="125">
        <f>F41*12</f>
        <v>228000</v>
      </c>
      <c r="F41" s="125">
        <v>19000</v>
      </c>
      <c r="G41" s="197">
        <f>E41/12/C5</f>
        <v>1.7992253861232375</v>
      </c>
    </row>
    <row r="42" spans="1:7" s="12" customFormat="1" ht="6" customHeight="1">
      <c r="A42" s="74"/>
      <c r="B42" s="13"/>
      <c r="C42" s="15"/>
      <c r="D42" s="13"/>
      <c r="E42" s="126"/>
      <c r="F42" s="126"/>
      <c r="G42" s="183"/>
    </row>
    <row r="43" spans="1:7" s="12" customFormat="1" ht="16.5" customHeight="1">
      <c r="A43" s="56" t="s">
        <v>25</v>
      </c>
      <c r="B43" s="61" t="s">
        <v>91</v>
      </c>
      <c r="C43" s="199" t="s">
        <v>100</v>
      </c>
      <c r="D43" s="119"/>
      <c r="E43" s="127">
        <v>280000</v>
      </c>
      <c r="F43" s="127">
        <f>E43/12</f>
        <v>23333.333333333332</v>
      </c>
      <c r="G43" s="179">
        <f>F43/C5</f>
        <v>2.2095750355899404</v>
      </c>
    </row>
    <row r="44" spans="1:7" s="12" customFormat="1" ht="6" customHeight="1">
      <c r="A44" s="74"/>
      <c r="B44" s="13"/>
      <c r="C44" s="15"/>
      <c r="D44" s="13"/>
      <c r="E44" s="126"/>
      <c r="F44" s="126"/>
      <c r="G44" s="183"/>
    </row>
    <row r="45" spans="1:7" s="12" customFormat="1" ht="16.5" customHeight="1">
      <c r="A45" s="56" t="s">
        <v>86</v>
      </c>
      <c r="B45" s="61" t="s">
        <v>83</v>
      </c>
      <c r="C45" s="14"/>
      <c r="D45" s="14"/>
      <c r="E45" s="128">
        <f>1380*1.202*365</f>
        <v>605447.4</v>
      </c>
      <c r="F45" s="112">
        <f>E45/12</f>
        <v>50453.950000000004</v>
      </c>
      <c r="G45" s="179">
        <f>F45/C5</f>
        <v>4.777790930010132</v>
      </c>
    </row>
    <row r="46" spans="1:7" s="12" customFormat="1" ht="6" customHeight="1">
      <c r="A46" s="74"/>
      <c r="B46" s="13"/>
      <c r="C46" s="15"/>
      <c r="D46" s="13"/>
      <c r="E46" s="126"/>
      <c r="F46" s="126"/>
      <c r="G46" s="183"/>
    </row>
    <row r="47" spans="1:7" s="12" customFormat="1" ht="15.75" customHeight="1">
      <c r="A47" s="56" t="s">
        <v>87</v>
      </c>
      <c r="B47" s="207" t="s">
        <v>120</v>
      </c>
      <c r="C47" s="98" t="s">
        <v>27</v>
      </c>
      <c r="D47" s="98"/>
      <c r="E47" s="128">
        <f>F47*12</f>
        <v>60000</v>
      </c>
      <c r="F47" s="88">
        <v>5000</v>
      </c>
      <c r="G47" s="179">
        <f>F47/C5</f>
        <v>0.473480364769273</v>
      </c>
    </row>
    <row r="48" spans="1:7" s="12" customFormat="1" ht="6" customHeight="1">
      <c r="A48" s="74"/>
      <c r="B48" s="13"/>
      <c r="C48" s="15"/>
      <c r="D48" s="13"/>
      <c r="E48" s="126"/>
      <c r="F48" s="126"/>
      <c r="G48" s="183"/>
    </row>
    <row r="49" spans="1:7" s="12" customFormat="1" ht="6" customHeight="1">
      <c r="A49" s="74"/>
      <c r="B49" s="13"/>
      <c r="C49" s="15"/>
      <c r="D49" s="13"/>
      <c r="E49" s="126"/>
      <c r="F49" s="126"/>
      <c r="G49" s="183"/>
    </row>
    <row r="50" spans="1:7" s="5" customFormat="1" ht="15.75" customHeight="1">
      <c r="A50" s="49" t="s">
        <v>88</v>
      </c>
      <c r="B50" s="47" t="s">
        <v>121</v>
      </c>
      <c r="C50" s="150"/>
      <c r="D50" s="47"/>
      <c r="E50" s="128">
        <f>F50*12</f>
        <v>84810.82016</v>
      </c>
      <c r="F50" s="128">
        <f>G50*C5</f>
        <v>7067.568346666667</v>
      </c>
      <c r="G50" s="198">
        <f>(G12+G18+G22+G28+G41+G43+G45+G47)*0.02</f>
        <v>0.6692709677623002</v>
      </c>
    </row>
    <row r="51" spans="1:7" s="12" customFormat="1" ht="6" customHeight="1">
      <c r="A51" s="7"/>
      <c r="B51" s="13"/>
      <c r="C51" s="15"/>
      <c r="D51" s="15"/>
      <c r="E51" s="126"/>
      <c r="F51" s="126"/>
      <c r="G51" s="180"/>
    </row>
    <row r="52" spans="1:14" s="12" customFormat="1" ht="5.25" customHeight="1">
      <c r="A52" s="74"/>
      <c r="B52" s="8"/>
      <c r="C52" s="14"/>
      <c r="D52" s="14"/>
      <c r="E52" s="126"/>
      <c r="F52" s="71"/>
      <c r="G52" s="180"/>
      <c r="H52" s="11"/>
      <c r="I52" s="11"/>
      <c r="J52" s="11"/>
      <c r="K52" s="11"/>
      <c r="L52" s="11"/>
      <c r="M52" s="11"/>
      <c r="N52" s="11"/>
    </row>
    <row r="53" spans="1:7" s="83" customFormat="1" ht="12.75" customHeight="1">
      <c r="A53" s="90" t="s">
        <v>37</v>
      </c>
      <c r="B53" s="85" t="s">
        <v>53</v>
      </c>
      <c r="C53" s="82"/>
      <c r="D53" s="82"/>
      <c r="E53" s="129"/>
      <c r="F53" s="84"/>
      <c r="G53" s="181"/>
    </row>
    <row r="54" spans="1:7" s="89" customFormat="1" ht="15.75" customHeight="1">
      <c r="A54" s="159" t="s">
        <v>3</v>
      </c>
      <c r="B54" s="147" t="s">
        <v>101</v>
      </c>
      <c r="C54" s="148" t="s">
        <v>27</v>
      </c>
      <c r="D54" s="149" t="s">
        <v>54</v>
      </c>
      <c r="E54" s="160"/>
      <c r="F54" s="161"/>
      <c r="G54" s="208">
        <v>80</v>
      </c>
    </row>
    <row r="57" ht="13.5" customHeight="1">
      <c r="G57" s="184"/>
    </row>
    <row r="58" ht="17.25" customHeight="1">
      <c r="B58" s="140"/>
    </row>
    <row r="59" spans="1:2" ht="12.75" customHeight="1">
      <c r="A59" s="140"/>
      <c r="B59" s="106"/>
    </row>
    <row r="60" spans="1:5" ht="12.75" customHeight="1">
      <c r="A60" s="140"/>
      <c r="E60" s="3"/>
    </row>
    <row r="61" spans="1:5" ht="12.75" customHeight="1">
      <c r="A61" s="140"/>
      <c r="C61" s="103"/>
      <c r="D61" s="103"/>
      <c r="E61" s="103"/>
    </row>
    <row r="62" spans="1:5" ht="12.75" customHeight="1">
      <c r="A62" s="140"/>
      <c r="C62" s="103"/>
      <c r="D62" s="103"/>
      <c r="E62" s="103"/>
    </row>
    <row r="63" spans="1:5" ht="12.75" customHeight="1">
      <c r="A63" s="140"/>
      <c r="C63" s="103"/>
      <c r="D63" s="103"/>
      <c r="E63" s="103"/>
    </row>
    <row r="64" spans="1:5" ht="12.75" customHeight="1">
      <c r="A64" s="140"/>
      <c r="C64" s="104"/>
      <c r="D64" s="105"/>
      <c r="E64" s="103"/>
    </row>
    <row r="65" spans="1:5" ht="12.75" customHeight="1">
      <c r="A65" s="140"/>
      <c r="E65" s="3"/>
    </row>
    <row r="66" spans="1:5" ht="12.75" customHeight="1">
      <c r="A66" s="140"/>
      <c r="E66" s="156"/>
    </row>
    <row r="67" spans="1:5" ht="12.75" customHeight="1">
      <c r="A67" s="140"/>
      <c r="E67" s="130"/>
    </row>
    <row r="68" ht="16.5" customHeight="1">
      <c r="A68" s="140"/>
    </row>
    <row r="69" spans="1:2" ht="12" customHeight="1">
      <c r="A69" s="140"/>
      <c r="B69" s="106"/>
    </row>
    <row r="70" ht="12" customHeight="1">
      <c r="A70" s="140"/>
    </row>
    <row r="71" spans="1:5" ht="11.25" customHeight="1">
      <c r="A71" s="140"/>
      <c r="E71" s="130"/>
    </row>
    <row r="72" spans="1:5" ht="15" customHeight="1">
      <c r="A72" s="140"/>
      <c r="E72" s="130"/>
    </row>
    <row r="73" spans="1:5" ht="15" customHeight="1">
      <c r="A73" s="140"/>
      <c r="E73" s="130"/>
    </row>
    <row r="74" ht="9.75" customHeight="1">
      <c r="A74" s="140"/>
    </row>
    <row r="75" spans="1:11" ht="13.5" customHeight="1">
      <c r="A75" s="141"/>
      <c r="B75" s="139"/>
      <c r="C75" s="21"/>
      <c r="D75" s="21"/>
      <c r="E75" s="131"/>
      <c r="F75" s="24"/>
      <c r="G75" s="79"/>
      <c r="H75" s="22"/>
      <c r="I75" s="22"/>
      <c r="J75" s="22"/>
      <c r="K75" s="22"/>
    </row>
    <row r="76" spans="1:11" ht="15" customHeight="1">
      <c r="A76" s="141"/>
      <c r="B76" s="22"/>
      <c r="C76" s="21"/>
      <c r="D76" s="21"/>
      <c r="E76" s="132"/>
      <c r="F76" s="24"/>
      <c r="G76" s="79"/>
      <c r="H76" s="22"/>
      <c r="I76" s="22"/>
      <c r="J76" s="22"/>
      <c r="K76" s="22"/>
    </row>
    <row r="77" spans="1:11" ht="13.5" customHeight="1">
      <c r="A77" s="141"/>
      <c r="E77" s="130"/>
      <c r="F77" s="24"/>
      <c r="G77" s="79"/>
      <c r="H77" s="22"/>
      <c r="I77" s="22"/>
      <c r="J77" s="22"/>
      <c r="K77" s="22"/>
    </row>
    <row r="78" spans="1:11" ht="12" customHeight="1">
      <c r="A78" s="141"/>
      <c r="E78" s="130"/>
      <c r="F78" s="24"/>
      <c r="G78" s="79"/>
      <c r="H78" s="22"/>
      <c r="I78" s="22"/>
      <c r="J78" s="22"/>
      <c r="K78" s="22"/>
    </row>
    <row r="79" spans="1:11" ht="12" customHeight="1">
      <c r="A79" s="141"/>
      <c r="E79" s="130"/>
      <c r="F79" s="24"/>
      <c r="G79" s="79"/>
      <c r="H79" s="22"/>
      <c r="I79" s="22"/>
      <c r="J79" s="22"/>
      <c r="K79" s="22"/>
    </row>
    <row r="80" spans="1:11" s="5" customFormat="1" ht="9.75" customHeight="1">
      <c r="A80" s="42"/>
      <c r="B80" s="26"/>
      <c r="C80" s="26"/>
      <c r="D80" s="26"/>
      <c r="E80" s="133"/>
      <c r="F80" s="27"/>
      <c r="G80" s="80"/>
      <c r="H80" s="28"/>
      <c r="I80" s="28"/>
      <c r="J80" s="28"/>
      <c r="K80" s="28"/>
    </row>
    <row r="81" spans="1:11" s="5" customFormat="1" ht="13.5" customHeight="1">
      <c r="A81" s="42"/>
      <c r="B81" s="107"/>
      <c r="C81" s="26"/>
      <c r="D81" s="26"/>
      <c r="E81" s="133"/>
      <c r="F81" s="27"/>
      <c r="G81" s="80"/>
      <c r="H81" s="28"/>
      <c r="I81" s="28"/>
      <c r="J81" s="28"/>
      <c r="K81" s="28"/>
    </row>
    <row r="82" spans="1:11" ht="12" customHeight="1">
      <c r="A82" s="42"/>
      <c r="B82" s="109"/>
      <c r="C82" s="58"/>
      <c r="D82" s="58"/>
      <c r="E82" s="134"/>
      <c r="F82" s="18"/>
      <c r="G82" s="110"/>
      <c r="H82" s="22"/>
      <c r="I82" s="22"/>
      <c r="J82" s="22"/>
      <c r="K82" s="22"/>
    </row>
    <row r="83" spans="1:11" ht="12" customHeight="1">
      <c r="A83" s="42"/>
      <c r="B83" s="109"/>
      <c r="C83" s="21"/>
      <c r="D83" s="21"/>
      <c r="E83" s="134"/>
      <c r="F83" s="18"/>
      <c r="G83" s="110"/>
      <c r="H83" s="22"/>
      <c r="I83" s="22"/>
      <c r="J83" s="22"/>
      <c r="K83" s="22"/>
    </row>
    <row r="84" spans="1:11" ht="12" customHeight="1">
      <c r="A84" s="42"/>
      <c r="B84" s="109"/>
      <c r="C84" s="58"/>
      <c r="D84" s="58"/>
      <c r="E84" s="135"/>
      <c r="F84" s="111"/>
      <c r="G84" s="99"/>
      <c r="H84" s="22"/>
      <c r="I84" s="22"/>
      <c r="J84" s="22"/>
      <c r="K84" s="22"/>
    </row>
    <row r="85" spans="1:11" ht="12" customHeight="1">
      <c r="A85" s="42"/>
      <c r="B85" s="109"/>
      <c r="C85" s="58"/>
      <c r="D85" s="58"/>
      <c r="E85" s="135"/>
      <c r="F85" s="111"/>
      <c r="G85" s="99"/>
      <c r="H85" s="22"/>
      <c r="I85" s="22"/>
      <c r="J85" s="22"/>
      <c r="K85" s="22"/>
    </row>
    <row r="86" spans="1:11" ht="12" customHeight="1">
      <c r="A86" s="108"/>
      <c r="B86" s="109"/>
      <c r="C86" s="58"/>
      <c r="D86" s="58"/>
      <c r="E86" s="135"/>
      <c r="F86" s="111"/>
      <c r="G86" s="99"/>
      <c r="H86" s="22"/>
      <c r="I86" s="22"/>
      <c r="J86" s="22"/>
      <c r="K86" s="22"/>
    </row>
    <row r="87" spans="1:11" s="116" customFormat="1" ht="12" customHeight="1">
      <c r="A87" s="108"/>
      <c r="B87" s="107"/>
      <c r="C87" s="58"/>
      <c r="D87" s="58"/>
      <c r="E87" s="136"/>
      <c r="F87" s="113"/>
      <c r="G87" s="114"/>
      <c r="H87" s="115"/>
      <c r="I87" s="115"/>
      <c r="J87" s="115"/>
      <c r="K87" s="115"/>
    </row>
    <row r="88" spans="1:11" s="116" customFormat="1" ht="12" customHeight="1">
      <c r="A88" s="108"/>
      <c r="B88" s="2"/>
      <c r="C88" s="3"/>
      <c r="D88" s="3"/>
      <c r="E88" s="130"/>
      <c r="F88" s="113"/>
      <c r="G88" s="114"/>
      <c r="H88" s="115"/>
      <c r="I88" s="115"/>
      <c r="J88" s="115"/>
      <c r="K88" s="115"/>
    </row>
    <row r="89" spans="1:11" s="116" customFormat="1" ht="12" customHeight="1">
      <c r="A89" s="108"/>
      <c r="B89" s="2"/>
      <c r="C89" s="3"/>
      <c r="D89" s="3"/>
      <c r="E89" s="130"/>
      <c r="F89" s="113"/>
      <c r="G89" s="114"/>
      <c r="H89" s="115"/>
      <c r="I89" s="115"/>
      <c r="J89" s="115"/>
      <c r="K89" s="115"/>
    </row>
    <row r="90" spans="1:11" s="12" customFormat="1" ht="15.75" customHeight="1">
      <c r="A90" s="142"/>
      <c r="B90" s="117"/>
      <c r="C90" s="14"/>
      <c r="D90" s="14"/>
      <c r="E90" s="137"/>
      <c r="F90" s="9"/>
      <c r="G90" s="78"/>
      <c r="H90" s="11"/>
      <c r="I90" s="11"/>
      <c r="J90" s="11"/>
      <c r="K90" s="11"/>
    </row>
    <row r="91" spans="1:11" ht="9.75" customHeight="1">
      <c r="A91" s="18"/>
      <c r="B91" s="19"/>
      <c r="C91" s="19"/>
      <c r="D91" s="19"/>
      <c r="E91" s="138"/>
      <c r="F91" s="20"/>
      <c r="G91" s="81"/>
      <c r="H91" s="22"/>
      <c r="I91" s="22"/>
      <c r="J91" s="22"/>
      <c r="K91" s="22"/>
    </row>
    <row r="92" spans="1:11" s="106" customFormat="1" ht="11.25" customHeight="1">
      <c r="A92" s="139"/>
      <c r="B92" s="139"/>
      <c r="C92" s="58"/>
      <c r="D92" s="58"/>
      <c r="E92" s="145"/>
      <c r="F92" s="143"/>
      <c r="G92" s="144"/>
      <c r="H92" s="139"/>
      <c r="I92" s="139"/>
      <c r="J92" s="139"/>
      <c r="K92" s="139"/>
    </row>
    <row r="93" spans="1:11" ht="11.25" customHeight="1">
      <c r="A93" s="22"/>
      <c r="B93" s="22"/>
      <c r="C93" s="21"/>
      <c r="D93" s="21"/>
      <c r="E93" s="146"/>
      <c r="F93" s="24"/>
      <c r="G93" s="79"/>
      <c r="H93" s="22"/>
      <c r="I93" s="22"/>
      <c r="J93" s="22"/>
      <c r="K93" s="22"/>
    </row>
    <row r="94" spans="1:11" ht="12" customHeight="1">
      <c r="A94" s="22"/>
      <c r="E94" s="130"/>
      <c r="F94" s="24"/>
      <c r="G94" s="79"/>
      <c r="H94" s="22"/>
      <c r="I94" s="22"/>
      <c r="J94" s="22"/>
      <c r="K94" s="22"/>
    </row>
    <row r="95" spans="1:11" ht="12.75" customHeight="1">
      <c r="A95" s="22"/>
      <c r="E95" s="130"/>
      <c r="F95" s="24"/>
      <c r="G95" s="79"/>
      <c r="H95" s="22"/>
      <c r="I95" s="22"/>
      <c r="J95" s="22"/>
      <c r="K95" s="22"/>
    </row>
    <row r="96" spans="1:11" ht="9.75" customHeight="1">
      <c r="A96" s="22"/>
      <c r="B96" s="22"/>
      <c r="C96" s="21"/>
      <c r="D96" s="21"/>
      <c r="E96" s="131"/>
      <c r="F96" s="24"/>
      <c r="G96" s="79"/>
      <c r="H96" s="22"/>
      <c r="I96" s="22"/>
      <c r="J96" s="22"/>
      <c r="K96" s="22"/>
    </row>
    <row r="97" spans="1:11" ht="9.75" customHeight="1">
      <c r="A97" s="22"/>
      <c r="B97" s="22"/>
      <c r="C97" s="21"/>
      <c r="D97" s="21"/>
      <c r="E97" s="131"/>
      <c r="F97" s="24"/>
      <c r="G97" s="79"/>
      <c r="H97" s="22"/>
      <c r="I97" s="22"/>
      <c r="J97" s="22"/>
      <c r="K97" s="22"/>
    </row>
    <row r="98" spans="1:11" ht="9.75" customHeight="1">
      <c r="A98" s="25"/>
      <c r="B98" s="22"/>
      <c r="C98" s="21"/>
      <c r="D98" s="21"/>
      <c r="E98" s="131"/>
      <c r="F98" s="24"/>
      <c r="G98" s="79"/>
      <c r="H98" s="22"/>
      <c r="I98" s="22"/>
      <c r="J98" s="22"/>
      <c r="K98" s="22"/>
    </row>
    <row r="99" spans="1:11" s="5" customFormat="1" ht="9.75" customHeight="1">
      <c r="A99" s="22"/>
      <c r="B99" s="22"/>
      <c r="C99" s="21"/>
      <c r="D99" s="21"/>
      <c r="E99" s="131"/>
      <c r="F99" s="24"/>
      <c r="G99" s="79"/>
      <c r="H99" s="28"/>
      <c r="I99" s="28"/>
      <c r="J99" s="28"/>
      <c r="K99" s="28"/>
    </row>
    <row r="100" spans="1:11" s="5" customFormat="1" ht="9.75" customHeight="1">
      <c r="A100" s="22"/>
      <c r="B100" s="22"/>
      <c r="C100" s="21"/>
      <c r="D100" s="21"/>
      <c r="E100" s="131"/>
      <c r="F100" s="24"/>
      <c r="G100" s="79"/>
      <c r="H100" s="28"/>
      <c r="I100" s="28"/>
      <c r="J100" s="28"/>
      <c r="K100" s="28"/>
    </row>
    <row r="101" spans="1:11" s="6" customFormat="1" ht="9.75" customHeight="1">
      <c r="A101" s="22"/>
      <c r="B101" s="22"/>
      <c r="C101" s="21"/>
      <c r="D101" s="21"/>
      <c r="E101" s="131"/>
      <c r="F101" s="24"/>
      <c r="G101" s="79"/>
      <c r="H101" s="10"/>
      <c r="I101" s="10"/>
      <c r="J101" s="10"/>
      <c r="K101" s="10"/>
    </row>
    <row r="102" spans="1:11" ht="9.75" customHeight="1">
      <c r="A102" s="22"/>
      <c r="B102" s="22"/>
      <c r="C102" s="21"/>
      <c r="D102" s="21"/>
      <c r="E102" s="131"/>
      <c r="F102" s="24"/>
      <c r="G102" s="79"/>
      <c r="H102" s="22"/>
      <c r="I102" s="22"/>
      <c r="J102" s="22"/>
      <c r="K102" s="22"/>
    </row>
    <row r="103" spans="1:11" ht="9.75" customHeight="1">
      <c r="A103" s="22"/>
      <c r="B103" s="22"/>
      <c r="C103" s="21"/>
      <c r="D103" s="21"/>
      <c r="E103" s="131"/>
      <c r="F103" s="24"/>
      <c r="G103" s="79"/>
      <c r="H103" s="22"/>
      <c r="I103" s="22"/>
      <c r="J103" s="22"/>
      <c r="K103" s="22"/>
    </row>
    <row r="104" spans="1:11" ht="9.75" customHeight="1">
      <c r="A104" s="22"/>
      <c r="B104" s="22"/>
      <c r="C104" s="21"/>
      <c r="D104" s="21"/>
      <c r="E104" s="131"/>
      <c r="F104" s="24"/>
      <c r="G104" s="79"/>
      <c r="H104" s="22"/>
      <c r="I104" s="22"/>
      <c r="J104" s="22"/>
      <c r="K104" s="22"/>
    </row>
    <row r="105" spans="1:11" ht="9.75" customHeight="1">
      <c r="A105" s="22"/>
      <c r="B105" s="22"/>
      <c r="C105" s="21"/>
      <c r="D105" s="21"/>
      <c r="E105" s="131"/>
      <c r="F105" s="24"/>
      <c r="G105" s="79"/>
      <c r="H105" s="22"/>
      <c r="I105" s="22"/>
      <c r="J105" s="22"/>
      <c r="K105" s="22"/>
    </row>
    <row r="106" spans="1:11" ht="9.75" customHeight="1">
      <c r="A106" s="22"/>
      <c r="B106" s="22"/>
      <c r="C106" s="21"/>
      <c r="D106" s="21"/>
      <c r="E106" s="131"/>
      <c r="F106" s="24"/>
      <c r="G106" s="79"/>
      <c r="H106" s="22"/>
      <c r="I106" s="22"/>
      <c r="J106" s="22"/>
      <c r="K106" s="22"/>
    </row>
    <row r="107" spans="1:11" ht="9.75" customHeight="1">
      <c r="A107" s="22"/>
      <c r="B107" s="22"/>
      <c r="C107" s="21"/>
      <c r="D107" s="21"/>
      <c r="E107" s="131"/>
      <c r="F107" s="24"/>
      <c r="G107" s="79"/>
      <c r="H107" s="22"/>
      <c r="I107" s="22"/>
      <c r="J107" s="22"/>
      <c r="K107" s="22"/>
    </row>
    <row r="108" spans="1:11" ht="9.75" customHeight="1">
      <c r="A108" s="22"/>
      <c r="B108" s="22"/>
      <c r="C108" s="21"/>
      <c r="D108" s="21"/>
      <c r="E108" s="131"/>
      <c r="F108" s="24"/>
      <c r="G108" s="79"/>
      <c r="H108" s="22"/>
      <c r="I108" s="22"/>
      <c r="J108" s="22"/>
      <c r="K108" s="22"/>
    </row>
    <row r="109" spans="1:11" ht="9.75" customHeight="1">
      <c r="A109" s="22"/>
      <c r="B109" s="22"/>
      <c r="C109" s="21"/>
      <c r="D109" s="21"/>
      <c r="E109" s="131"/>
      <c r="F109" s="24"/>
      <c r="G109" s="79"/>
      <c r="H109" s="22"/>
      <c r="I109" s="22"/>
      <c r="J109" s="22"/>
      <c r="K109" s="22"/>
    </row>
    <row r="110" spans="1:11" ht="9.75" customHeight="1">
      <c r="A110" s="22"/>
      <c r="B110" s="22"/>
      <c r="C110" s="21"/>
      <c r="D110" s="21"/>
      <c r="E110" s="131"/>
      <c r="F110" s="24"/>
      <c r="G110" s="79"/>
      <c r="H110" s="22"/>
      <c r="I110" s="22"/>
      <c r="J110" s="22"/>
      <c r="K110" s="22"/>
    </row>
    <row r="111" spans="1:11" ht="9.75" customHeight="1">
      <c r="A111" s="22"/>
      <c r="B111" s="22"/>
      <c r="C111" s="21"/>
      <c r="D111" s="21"/>
      <c r="E111" s="131"/>
      <c r="F111" s="24"/>
      <c r="G111" s="79"/>
      <c r="H111" s="22"/>
      <c r="I111" s="22"/>
      <c r="J111" s="22"/>
      <c r="K111" s="22"/>
    </row>
    <row r="112" spans="1:11" ht="9.75" customHeight="1">
      <c r="A112" s="22"/>
      <c r="B112" s="22"/>
      <c r="C112" s="21"/>
      <c r="D112" s="21"/>
      <c r="E112" s="131"/>
      <c r="F112" s="24"/>
      <c r="G112" s="79"/>
      <c r="H112" s="22"/>
      <c r="I112" s="22"/>
      <c r="J112" s="22"/>
      <c r="K112" s="22"/>
    </row>
    <row r="113" spans="1:11" ht="9.75" customHeight="1">
      <c r="A113" s="22"/>
      <c r="B113" s="22"/>
      <c r="C113" s="21"/>
      <c r="D113" s="21"/>
      <c r="E113" s="131"/>
      <c r="F113" s="24"/>
      <c r="G113" s="79"/>
      <c r="H113" s="22"/>
      <c r="I113" s="22"/>
      <c r="J113" s="22"/>
      <c r="K113" s="22"/>
    </row>
    <row r="114" spans="1:11" ht="9.75" customHeight="1">
      <c r="A114" s="22"/>
      <c r="B114" s="22"/>
      <c r="C114" s="21"/>
      <c r="D114" s="21"/>
      <c r="E114" s="131"/>
      <c r="F114" s="24"/>
      <c r="G114" s="79"/>
      <c r="H114" s="22"/>
      <c r="I114" s="22"/>
      <c r="J114" s="22"/>
      <c r="K114" s="22"/>
    </row>
    <row r="115" spans="1:11" ht="9.75" customHeight="1">
      <c r="A115" s="22"/>
      <c r="B115" s="22"/>
      <c r="C115" s="21"/>
      <c r="D115" s="21"/>
      <c r="E115" s="131"/>
      <c r="F115" s="24"/>
      <c r="G115" s="79"/>
      <c r="H115" s="22"/>
      <c r="I115" s="22"/>
      <c r="J115" s="22"/>
      <c r="K115" s="22"/>
    </row>
    <row r="116" spans="1:11" ht="9.75" customHeight="1">
      <c r="A116" s="22"/>
      <c r="B116" s="22"/>
      <c r="C116" s="21"/>
      <c r="D116" s="21"/>
      <c r="E116" s="131"/>
      <c r="F116" s="24"/>
      <c r="G116" s="79"/>
      <c r="H116" s="22"/>
      <c r="I116" s="22"/>
      <c r="J116" s="22"/>
      <c r="K116" s="22"/>
    </row>
    <row r="117" spans="1:11" ht="9.75" customHeight="1">
      <c r="A117" s="22"/>
      <c r="B117" s="22"/>
      <c r="C117" s="21"/>
      <c r="D117" s="21"/>
      <c r="E117" s="131"/>
      <c r="F117" s="24"/>
      <c r="G117" s="79"/>
      <c r="H117" s="22"/>
      <c r="I117" s="22"/>
      <c r="J117" s="22"/>
      <c r="K117" s="22"/>
    </row>
    <row r="118" spans="1:11" ht="9.75" customHeight="1">
      <c r="A118" s="22"/>
      <c r="B118" s="22"/>
      <c r="C118" s="21"/>
      <c r="D118" s="21"/>
      <c r="E118" s="131"/>
      <c r="F118" s="24"/>
      <c r="G118" s="79"/>
      <c r="H118" s="22"/>
      <c r="I118" s="22"/>
      <c r="J118" s="22"/>
      <c r="K118" s="22"/>
    </row>
    <row r="119" spans="1:11" ht="9.75" customHeight="1">
      <c r="A119" s="22"/>
      <c r="B119" s="22"/>
      <c r="C119" s="21"/>
      <c r="D119" s="21"/>
      <c r="E119" s="131"/>
      <c r="F119" s="24"/>
      <c r="G119" s="79"/>
      <c r="H119" s="22"/>
      <c r="I119" s="22"/>
      <c r="J119" s="22"/>
      <c r="K119" s="22"/>
    </row>
    <row r="120" spans="1:11" ht="9.75" customHeight="1">
      <c r="A120" s="22"/>
      <c r="B120" s="22"/>
      <c r="C120" s="21"/>
      <c r="D120" s="21"/>
      <c r="E120" s="131"/>
      <c r="F120" s="24"/>
      <c r="G120" s="79"/>
      <c r="H120" s="22"/>
      <c r="I120" s="22"/>
      <c r="J120" s="22"/>
      <c r="K120" s="22"/>
    </row>
    <row r="121" spans="1:11" ht="9.75" customHeight="1">
      <c r="A121" s="22"/>
      <c r="B121" s="22"/>
      <c r="C121" s="21"/>
      <c r="D121" s="21"/>
      <c r="E121" s="131"/>
      <c r="F121" s="24"/>
      <c r="G121" s="79"/>
      <c r="H121" s="22"/>
      <c r="I121" s="22"/>
      <c r="J121" s="22"/>
      <c r="K121" s="22"/>
    </row>
    <row r="122" spans="1:11" ht="9.75" customHeight="1">
      <c r="A122" s="22"/>
      <c r="B122" s="22"/>
      <c r="C122" s="21"/>
      <c r="D122" s="21"/>
      <c r="E122" s="131"/>
      <c r="F122" s="24"/>
      <c r="G122" s="79"/>
      <c r="H122" s="22"/>
      <c r="I122" s="22"/>
      <c r="J122" s="22"/>
      <c r="K122" s="22"/>
    </row>
    <row r="123" spans="1:11" ht="9.75" customHeight="1">
      <c r="A123" s="22"/>
      <c r="B123" s="22"/>
      <c r="C123" s="21"/>
      <c r="D123" s="21"/>
      <c r="E123" s="131"/>
      <c r="F123" s="24"/>
      <c r="G123" s="79"/>
      <c r="H123" s="22"/>
      <c r="I123" s="22"/>
      <c r="J123" s="22"/>
      <c r="K123" s="22"/>
    </row>
    <row r="124" spans="1:11" ht="9.75" customHeight="1">
      <c r="A124" s="22"/>
      <c r="B124" s="22"/>
      <c r="C124" s="21"/>
      <c r="D124" s="21"/>
      <c r="E124" s="131"/>
      <c r="F124" s="24"/>
      <c r="G124" s="79"/>
      <c r="H124" s="22"/>
      <c r="I124" s="22"/>
      <c r="J124" s="22"/>
      <c r="K124" s="22"/>
    </row>
    <row r="125" spans="1:11" ht="9.75" customHeight="1">
      <c r="A125" s="22"/>
      <c r="B125" s="22"/>
      <c r="C125" s="21"/>
      <c r="D125" s="21"/>
      <c r="E125" s="131"/>
      <c r="F125" s="24"/>
      <c r="G125" s="79"/>
      <c r="H125" s="22"/>
      <c r="I125" s="22"/>
      <c r="J125" s="22"/>
      <c r="K125" s="22"/>
    </row>
    <row r="126" spans="1:11" ht="9.75" customHeight="1">
      <c r="A126" s="22"/>
      <c r="B126" s="22"/>
      <c r="C126" s="21"/>
      <c r="D126" s="21"/>
      <c r="E126" s="131"/>
      <c r="F126" s="24"/>
      <c r="G126" s="79"/>
      <c r="H126" s="22"/>
      <c r="I126" s="22"/>
      <c r="J126" s="22"/>
      <c r="K126" s="22"/>
    </row>
    <row r="127" spans="1:11" ht="9.75" customHeight="1">
      <c r="A127" s="22"/>
      <c r="B127" s="22"/>
      <c r="C127" s="21"/>
      <c r="D127" s="21"/>
      <c r="E127" s="131"/>
      <c r="F127" s="24"/>
      <c r="G127" s="79"/>
      <c r="H127" s="22"/>
      <c r="I127" s="22"/>
      <c r="J127" s="22"/>
      <c r="K127" s="22"/>
    </row>
    <row r="128" spans="1:11" ht="9.75" customHeight="1">
      <c r="A128" s="22"/>
      <c r="B128" s="22"/>
      <c r="C128" s="21"/>
      <c r="D128" s="21"/>
      <c r="E128" s="131"/>
      <c r="F128" s="24"/>
      <c r="G128" s="79"/>
      <c r="H128" s="22"/>
      <c r="I128" s="22"/>
      <c r="J128" s="22"/>
      <c r="K128" s="22"/>
    </row>
    <row r="129" spans="1:11" ht="9.75" customHeight="1">
      <c r="A129" s="22"/>
      <c r="B129" s="22"/>
      <c r="C129" s="21"/>
      <c r="D129" s="21"/>
      <c r="E129" s="131"/>
      <c r="F129" s="24"/>
      <c r="G129" s="79"/>
      <c r="H129" s="22"/>
      <c r="I129" s="22"/>
      <c r="J129" s="22"/>
      <c r="K129" s="22"/>
    </row>
    <row r="130" spans="1:11" ht="9.75" customHeight="1">
      <c r="A130" s="22"/>
      <c r="B130" s="22"/>
      <c r="C130" s="21"/>
      <c r="D130" s="21"/>
      <c r="E130" s="131"/>
      <c r="F130" s="24"/>
      <c r="G130" s="79"/>
      <c r="H130" s="22"/>
      <c r="I130" s="22"/>
      <c r="J130" s="22"/>
      <c r="K130" s="22"/>
    </row>
    <row r="131" spans="1:11" ht="9.75" customHeight="1">
      <c r="A131" s="22"/>
      <c r="B131" s="22"/>
      <c r="C131" s="21"/>
      <c r="D131" s="21"/>
      <c r="E131" s="131"/>
      <c r="F131" s="24"/>
      <c r="G131" s="79"/>
      <c r="H131" s="22"/>
      <c r="I131" s="22"/>
      <c r="J131" s="22"/>
      <c r="K131" s="22"/>
    </row>
    <row r="132" spans="1:11" ht="9.75" customHeight="1">
      <c r="A132" s="22"/>
      <c r="B132" s="22"/>
      <c r="C132" s="21"/>
      <c r="D132" s="21"/>
      <c r="E132" s="131"/>
      <c r="F132" s="24"/>
      <c r="G132" s="79"/>
      <c r="H132" s="22"/>
      <c r="I132" s="22"/>
      <c r="J132" s="22"/>
      <c r="K132" s="22"/>
    </row>
    <row r="133" spans="1:11" ht="9.75" customHeight="1">
      <c r="A133" s="22"/>
      <c r="B133" s="22"/>
      <c r="C133" s="21"/>
      <c r="D133" s="21"/>
      <c r="E133" s="131"/>
      <c r="F133" s="24"/>
      <c r="G133" s="79"/>
      <c r="H133" s="22"/>
      <c r="I133" s="22"/>
      <c r="J133" s="22"/>
      <c r="K133" s="22"/>
    </row>
    <row r="134" spans="1:11" ht="9.75" customHeight="1">
      <c r="A134" s="22"/>
      <c r="B134" s="22"/>
      <c r="C134" s="21"/>
      <c r="D134" s="21"/>
      <c r="E134" s="131"/>
      <c r="F134" s="24"/>
      <c r="G134" s="79"/>
      <c r="H134" s="22"/>
      <c r="I134" s="22"/>
      <c r="J134" s="22"/>
      <c r="K134" s="22"/>
    </row>
    <row r="135" spans="1:11" ht="9.75" customHeight="1">
      <c r="A135" s="22"/>
      <c r="B135" s="22"/>
      <c r="C135" s="21"/>
      <c r="D135" s="21"/>
      <c r="E135" s="131"/>
      <c r="F135" s="24"/>
      <c r="G135" s="79"/>
      <c r="H135" s="22"/>
      <c r="I135" s="22"/>
      <c r="J135" s="22"/>
      <c r="K135" s="22"/>
    </row>
    <row r="136" spans="1:11" ht="9.75" customHeight="1">
      <c r="A136" s="22"/>
      <c r="B136" s="22"/>
      <c r="C136" s="21"/>
      <c r="D136" s="21"/>
      <c r="E136" s="131"/>
      <c r="F136" s="24"/>
      <c r="G136" s="79"/>
      <c r="H136" s="22"/>
      <c r="I136" s="22"/>
      <c r="J136" s="22"/>
      <c r="K136" s="22"/>
    </row>
    <row r="137" spans="1:11" ht="9.75" customHeight="1">
      <c r="A137" s="22"/>
      <c r="B137" s="22"/>
      <c r="C137" s="21"/>
      <c r="D137" s="21"/>
      <c r="E137" s="131"/>
      <c r="F137" s="24"/>
      <c r="G137" s="79"/>
      <c r="H137" s="22"/>
      <c r="I137" s="22"/>
      <c r="J137" s="22"/>
      <c r="K137" s="22"/>
    </row>
    <row r="138" spans="1:11" ht="9.75" customHeight="1">
      <c r="A138" s="22"/>
      <c r="B138" s="22"/>
      <c r="C138" s="21"/>
      <c r="D138" s="21"/>
      <c r="E138" s="131"/>
      <c r="F138" s="24"/>
      <c r="G138" s="79"/>
      <c r="H138" s="22"/>
      <c r="I138" s="22"/>
      <c r="J138" s="22"/>
      <c r="K138" s="22"/>
    </row>
    <row r="139" spans="1:11" ht="9.75" customHeight="1">
      <c r="A139" s="22"/>
      <c r="B139" s="22"/>
      <c r="C139" s="21"/>
      <c r="D139" s="21"/>
      <c r="E139" s="131"/>
      <c r="F139" s="24"/>
      <c r="G139" s="79"/>
      <c r="H139" s="22"/>
      <c r="I139" s="22"/>
      <c r="J139" s="22"/>
      <c r="K139" s="22"/>
    </row>
    <row r="140" spans="1:11" ht="9.75" customHeight="1">
      <c r="A140" s="22"/>
      <c r="B140" s="22"/>
      <c r="C140" s="21"/>
      <c r="D140" s="21"/>
      <c r="E140" s="131"/>
      <c r="F140" s="24"/>
      <c r="G140" s="79"/>
      <c r="H140" s="22"/>
      <c r="I140" s="22"/>
      <c r="J140" s="22"/>
      <c r="K140" s="22"/>
    </row>
    <row r="141" spans="1:11" ht="9.75" customHeight="1">
      <c r="A141" s="22"/>
      <c r="B141" s="22"/>
      <c r="C141" s="21"/>
      <c r="D141" s="21"/>
      <c r="E141" s="131"/>
      <c r="F141" s="24"/>
      <c r="G141" s="79"/>
      <c r="H141" s="22"/>
      <c r="I141" s="22"/>
      <c r="J141" s="22"/>
      <c r="K141" s="22"/>
    </row>
    <row r="142" spans="1:11" ht="9.75" customHeight="1">
      <c r="A142" s="22"/>
      <c r="B142" s="22"/>
      <c r="C142" s="21"/>
      <c r="D142" s="21"/>
      <c r="E142" s="131"/>
      <c r="F142" s="24"/>
      <c r="G142" s="79"/>
      <c r="H142" s="22"/>
      <c r="I142" s="22"/>
      <c r="J142" s="22"/>
      <c r="K142" s="22"/>
    </row>
    <row r="143" spans="1:11" ht="9.75" customHeight="1">
      <c r="A143" s="22"/>
      <c r="B143" s="22"/>
      <c r="C143" s="21"/>
      <c r="D143" s="21"/>
      <c r="E143" s="131"/>
      <c r="F143" s="24"/>
      <c r="G143" s="79"/>
      <c r="H143" s="22"/>
      <c r="I143" s="22"/>
      <c r="J143" s="22"/>
      <c r="K143" s="22"/>
    </row>
    <row r="144" spans="1:11" ht="9.75" customHeight="1">
      <c r="A144" s="22"/>
      <c r="B144" s="22"/>
      <c r="C144" s="21"/>
      <c r="D144" s="21"/>
      <c r="E144" s="131"/>
      <c r="F144" s="24"/>
      <c r="G144" s="79"/>
      <c r="H144" s="22"/>
      <c r="I144" s="22"/>
      <c r="J144" s="22"/>
      <c r="K144" s="22"/>
    </row>
    <row r="145" spans="1:11" ht="9.75" customHeight="1">
      <c r="A145" s="22"/>
      <c r="B145" s="22"/>
      <c r="C145" s="21"/>
      <c r="D145" s="21"/>
      <c r="E145" s="131"/>
      <c r="F145" s="24"/>
      <c r="G145" s="79"/>
      <c r="H145" s="22"/>
      <c r="I145" s="22"/>
      <c r="J145" s="22"/>
      <c r="K145" s="22"/>
    </row>
    <row r="146" spans="1:11" ht="9.75" customHeight="1">
      <c r="A146" s="22"/>
      <c r="B146" s="22"/>
      <c r="C146" s="21"/>
      <c r="D146" s="21"/>
      <c r="E146" s="131"/>
      <c r="F146" s="24"/>
      <c r="G146" s="79"/>
      <c r="H146" s="22"/>
      <c r="I146" s="22"/>
      <c r="J146" s="22"/>
      <c r="K146" s="22"/>
    </row>
    <row r="147" spans="1:11" ht="9.75" customHeight="1">
      <c r="A147" s="22"/>
      <c r="B147" s="22"/>
      <c r="C147" s="21"/>
      <c r="D147" s="21"/>
      <c r="E147" s="131"/>
      <c r="F147" s="24"/>
      <c r="G147" s="79"/>
      <c r="H147" s="22"/>
      <c r="I147" s="22"/>
      <c r="J147" s="22"/>
      <c r="K147" s="22"/>
    </row>
    <row r="148" spans="1:11" ht="9.75" customHeight="1">
      <c r="A148" s="22"/>
      <c r="B148" s="22"/>
      <c r="C148" s="21"/>
      <c r="D148" s="21"/>
      <c r="E148" s="131"/>
      <c r="F148" s="24"/>
      <c r="G148" s="79"/>
      <c r="H148" s="22"/>
      <c r="I148" s="22"/>
      <c r="J148" s="22"/>
      <c r="K148" s="22"/>
    </row>
    <row r="149" spans="1:11" ht="9.75" customHeight="1">
      <c r="A149" s="22"/>
      <c r="B149" s="22"/>
      <c r="C149" s="21"/>
      <c r="D149" s="21"/>
      <c r="E149" s="131"/>
      <c r="F149" s="24"/>
      <c r="G149" s="79"/>
      <c r="H149" s="22"/>
      <c r="I149" s="22"/>
      <c r="J149" s="22"/>
      <c r="K149" s="22"/>
    </row>
    <row r="150" spans="1:11" ht="9.75" customHeight="1">
      <c r="A150" s="22"/>
      <c r="B150" s="22"/>
      <c r="C150" s="21"/>
      <c r="D150" s="21"/>
      <c r="E150" s="131"/>
      <c r="F150" s="24"/>
      <c r="G150" s="79"/>
      <c r="H150" s="22"/>
      <c r="I150" s="22"/>
      <c r="J150" s="22"/>
      <c r="K150" s="22"/>
    </row>
    <row r="151" spans="1:11" ht="9.75" customHeight="1">
      <c r="A151" s="22"/>
      <c r="B151" s="22"/>
      <c r="C151" s="21"/>
      <c r="D151" s="21"/>
      <c r="E151" s="131"/>
      <c r="F151" s="24"/>
      <c r="G151" s="79"/>
      <c r="H151" s="22"/>
      <c r="I151" s="22"/>
      <c r="J151" s="22"/>
      <c r="K151" s="22"/>
    </row>
    <row r="152" spans="1:11" ht="9.75" customHeight="1">
      <c r="A152" s="22"/>
      <c r="B152" s="22"/>
      <c r="C152" s="21"/>
      <c r="D152" s="21"/>
      <c r="E152" s="131"/>
      <c r="F152" s="24"/>
      <c r="G152" s="79"/>
      <c r="H152" s="22"/>
      <c r="I152" s="22"/>
      <c r="J152" s="22"/>
      <c r="K152" s="22"/>
    </row>
    <row r="153" spans="1:11" ht="9.75" customHeight="1">
      <c r="A153" s="22"/>
      <c r="B153" s="22"/>
      <c r="C153" s="21"/>
      <c r="D153" s="21"/>
      <c r="E153" s="131"/>
      <c r="F153" s="24"/>
      <c r="G153" s="79"/>
      <c r="H153" s="22"/>
      <c r="I153" s="22"/>
      <c r="J153" s="22"/>
      <c r="K153" s="22"/>
    </row>
    <row r="154" spans="1:11" ht="9.75" customHeight="1">
      <c r="A154" s="22"/>
      <c r="B154" s="22"/>
      <c r="C154" s="21"/>
      <c r="D154" s="21"/>
      <c r="E154" s="131"/>
      <c r="F154" s="24"/>
      <c r="G154" s="79"/>
      <c r="H154" s="22"/>
      <c r="I154" s="22"/>
      <c r="J154" s="22"/>
      <c r="K154" s="22"/>
    </row>
    <row r="155" spans="1:11" ht="9.75" customHeight="1">
      <c r="A155" s="22"/>
      <c r="B155" s="22"/>
      <c r="C155" s="21"/>
      <c r="D155" s="21"/>
      <c r="E155" s="131"/>
      <c r="F155" s="24"/>
      <c r="G155" s="79"/>
      <c r="H155" s="22"/>
      <c r="I155" s="22"/>
      <c r="J155" s="22"/>
      <c r="K155" s="22"/>
    </row>
    <row r="156" spans="1:11" ht="9.75" customHeight="1">
      <c r="A156" s="22"/>
      <c r="B156" s="22"/>
      <c r="C156" s="21"/>
      <c r="D156" s="21"/>
      <c r="E156" s="131"/>
      <c r="F156" s="24"/>
      <c r="G156" s="79"/>
      <c r="H156" s="22"/>
      <c r="I156" s="22"/>
      <c r="J156" s="22"/>
      <c r="K156" s="22"/>
    </row>
    <row r="157" spans="1:11" ht="9.75" customHeight="1">
      <c r="A157" s="22"/>
      <c r="B157" s="22"/>
      <c r="C157" s="21"/>
      <c r="D157" s="21"/>
      <c r="E157" s="131"/>
      <c r="F157" s="24"/>
      <c r="G157" s="79"/>
      <c r="H157" s="22"/>
      <c r="I157" s="22"/>
      <c r="J157" s="22"/>
      <c r="K157" s="22"/>
    </row>
    <row r="158" spans="1:11" ht="9.75" customHeight="1">
      <c r="A158" s="22"/>
      <c r="B158" s="22"/>
      <c r="C158" s="21"/>
      <c r="D158" s="21"/>
      <c r="E158" s="131"/>
      <c r="F158" s="24"/>
      <c r="G158" s="79"/>
      <c r="H158" s="22"/>
      <c r="I158" s="22"/>
      <c r="J158" s="22"/>
      <c r="K158" s="22"/>
    </row>
    <row r="159" spans="1:11" ht="9.75" customHeight="1">
      <c r="A159" s="22"/>
      <c r="B159" s="22"/>
      <c r="C159" s="21"/>
      <c r="D159" s="21"/>
      <c r="E159" s="131"/>
      <c r="F159" s="24"/>
      <c r="G159" s="79"/>
      <c r="H159" s="22"/>
      <c r="I159" s="22"/>
      <c r="J159" s="22"/>
      <c r="K159" s="22"/>
    </row>
    <row r="160" spans="1:11" ht="9.75" customHeight="1">
      <c r="A160" s="22"/>
      <c r="B160" s="22"/>
      <c r="C160" s="21"/>
      <c r="D160" s="21"/>
      <c r="E160" s="131"/>
      <c r="F160" s="24"/>
      <c r="G160" s="79"/>
      <c r="H160" s="22"/>
      <c r="I160" s="22"/>
      <c r="J160" s="22"/>
      <c r="K160" s="22"/>
    </row>
    <row r="161" spans="1:11" ht="9.75" customHeight="1">
      <c r="A161" s="22"/>
      <c r="B161" s="22"/>
      <c r="C161" s="21"/>
      <c r="D161" s="21"/>
      <c r="E161" s="131"/>
      <c r="F161" s="24"/>
      <c r="G161" s="79"/>
      <c r="H161" s="22"/>
      <c r="I161" s="22"/>
      <c r="J161" s="22"/>
      <c r="K161" s="22"/>
    </row>
    <row r="162" spans="1:11" ht="9.75" customHeight="1">
      <c r="A162" s="22"/>
      <c r="B162" s="22"/>
      <c r="C162" s="21"/>
      <c r="D162" s="21"/>
      <c r="E162" s="131"/>
      <c r="F162" s="24"/>
      <c r="G162" s="79"/>
      <c r="H162" s="22"/>
      <c r="I162" s="22"/>
      <c r="J162" s="22"/>
      <c r="K162" s="22"/>
    </row>
    <row r="163" spans="1:11" ht="9.75" customHeight="1">
      <c r="A163" s="22"/>
      <c r="B163" s="22"/>
      <c r="C163" s="21"/>
      <c r="D163" s="21"/>
      <c r="E163" s="131"/>
      <c r="F163" s="24"/>
      <c r="G163" s="79"/>
      <c r="H163" s="22"/>
      <c r="I163" s="22"/>
      <c r="J163" s="22"/>
      <c r="K163" s="22"/>
    </row>
    <row r="164" spans="1:11" ht="9.75" customHeight="1">
      <c r="A164" s="22"/>
      <c r="B164" s="22"/>
      <c r="C164" s="21"/>
      <c r="D164" s="21"/>
      <c r="E164" s="131"/>
      <c r="F164" s="24"/>
      <c r="G164" s="79"/>
      <c r="H164" s="22"/>
      <c r="I164" s="22"/>
      <c r="J164" s="22"/>
      <c r="K164" s="22"/>
    </row>
    <row r="165" spans="1:11" ht="9.75" customHeight="1">
      <c r="A165" s="22"/>
      <c r="B165" s="22"/>
      <c r="C165" s="21"/>
      <c r="D165" s="21"/>
      <c r="E165" s="131"/>
      <c r="F165" s="24"/>
      <c r="G165" s="79"/>
      <c r="H165" s="22"/>
      <c r="I165" s="22"/>
      <c r="J165" s="22"/>
      <c r="K165" s="22"/>
    </row>
    <row r="166" spans="1:11" ht="9.75" customHeight="1">
      <c r="A166" s="22"/>
      <c r="B166" s="22"/>
      <c r="C166" s="21"/>
      <c r="D166" s="21"/>
      <c r="E166" s="131"/>
      <c r="F166" s="24"/>
      <c r="G166" s="79"/>
      <c r="H166" s="22"/>
      <c r="I166" s="22"/>
      <c r="J166" s="22"/>
      <c r="K166" s="22"/>
    </row>
    <row r="167" spans="1:11" ht="9.75" customHeight="1">
      <c r="A167" s="22"/>
      <c r="B167" s="22"/>
      <c r="C167" s="21"/>
      <c r="D167" s="21"/>
      <c r="E167" s="131"/>
      <c r="F167" s="24"/>
      <c r="G167" s="79"/>
      <c r="H167" s="22"/>
      <c r="I167" s="22"/>
      <c r="J167" s="22"/>
      <c r="K167" s="22"/>
    </row>
    <row r="168" spans="1:11" ht="9.75" customHeight="1">
      <c r="A168" s="22"/>
      <c r="B168" s="22"/>
      <c r="C168" s="21"/>
      <c r="D168" s="21"/>
      <c r="E168" s="131"/>
      <c r="F168" s="24"/>
      <c r="G168" s="79"/>
      <c r="H168" s="22"/>
      <c r="I168" s="22"/>
      <c r="J168" s="22"/>
      <c r="K168" s="22"/>
    </row>
    <row r="169" spans="1:11" ht="9.75" customHeight="1">
      <c r="A169" s="22"/>
      <c r="B169" s="22"/>
      <c r="C169" s="21"/>
      <c r="D169" s="21"/>
      <c r="E169" s="131"/>
      <c r="F169" s="24"/>
      <c r="G169" s="79"/>
      <c r="H169" s="22"/>
      <c r="I169" s="22"/>
      <c r="J169" s="22"/>
      <c r="K169" s="22"/>
    </row>
    <row r="170" spans="1:11" ht="9.75" customHeight="1">
      <c r="A170" s="22"/>
      <c r="B170" s="22"/>
      <c r="C170" s="21"/>
      <c r="D170" s="21"/>
      <c r="E170" s="131"/>
      <c r="F170" s="24"/>
      <c r="G170" s="79"/>
      <c r="H170" s="22"/>
      <c r="I170" s="22"/>
      <c r="J170" s="22"/>
      <c r="K170" s="22"/>
    </row>
    <row r="171" spans="1:11" ht="9.75" customHeight="1">
      <c r="A171" s="22"/>
      <c r="B171" s="22"/>
      <c r="C171" s="21"/>
      <c r="D171" s="21"/>
      <c r="E171" s="131"/>
      <c r="F171" s="24"/>
      <c r="G171" s="79"/>
      <c r="H171" s="22"/>
      <c r="I171" s="22"/>
      <c r="J171" s="22"/>
      <c r="K171" s="22"/>
    </row>
    <row r="172" spans="1:11" ht="9.75" customHeight="1">
      <c r="A172" s="22"/>
      <c r="B172" s="22"/>
      <c r="C172" s="21"/>
      <c r="D172" s="21"/>
      <c r="E172" s="131"/>
      <c r="F172" s="24"/>
      <c r="G172" s="79"/>
      <c r="H172" s="22"/>
      <c r="I172" s="22"/>
      <c r="J172" s="22"/>
      <c r="K172" s="22"/>
    </row>
    <row r="173" spans="1:11" ht="9.75" customHeight="1">
      <c r="A173" s="22"/>
      <c r="B173" s="22"/>
      <c r="C173" s="21"/>
      <c r="D173" s="21"/>
      <c r="E173" s="131"/>
      <c r="F173" s="24"/>
      <c r="G173" s="79"/>
      <c r="H173" s="22"/>
      <c r="I173" s="22"/>
      <c r="J173" s="22"/>
      <c r="K173" s="22"/>
    </row>
    <row r="174" spans="1:11" ht="9.75" customHeight="1">
      <c r="A174" s="22"/>
      <c r="B174" s="22"/>
      <c r="C174" s="21"/>
      <c r="D174" s="21"/>
      <c r="E174" s="131"/>
      <c r="F174" s="24"/>
      <c r="G174" s="79"/>
      <c r="H174" s="22"/>
      <c r="I174" s="22"/>
      <c r="J174" s="22"/>
      <c r="K174" s="22"/>
    </row>
    <row r="175" spans="1:11" ht="9.75" customHeight="1">
      <c r="A175" s="22"/>
      <c r="B175" s="22"/>
      <c r="C175" s="21"/>
      <c r="D175" s="21"/>
      <c r="E175" s="131"/>
      <c r="F175" s="24"/>
      <c r="G175" s="79"/>
      <c r="H175" s="22"/>
      <c r="I175" s="22"/>
      <c r="J175" s="22"/>
      <c r="K175" s="22"/>
    </row>
    <row r="176" spans="1:11" ht="9.75" customHeight="1">
      <c r="A176" s="22"/>
      <c r="B176" s="22"/>
      <c r="C176" s="21"/>
      <c r="D176" s="21"/>
      <c r="E176" s="131"/>
      <c r="F176" s="24"/>
      <c r="G176" s="79"/>
      <c r="H176" s="22"/>
      <c r="I176" s="22"/>
      <c r="J176" s="22"/>
      <c r="K176" s="22"/>
    </row>
    <row r="177" spans="1:11" ht="9.75" customHeight="1">
      <c r="A177" s="22"/>
      <c r="B177" s="22"/>
      <c r="C177" s="21"/>
      <c r="D177" s="21"/>
      <c r="E177" s="131"/>
      <c r="F177" s="24"/>
      <c r="G177" s="79"/>
      <c r="H177" s="22"/>
      <c r="I177" s="22"/>
      <c r="J177" s="22"/>
      <c r="K177" s="22"/>
    </row>
    <row r="178" spans="1:11" ht="9.75" customHeight="1">
      <c r="A178" s="22"/>
      <c r="B178" s="22"/>
      <c r="C178" s="21"/>
      <c r="D178" s="21"/>
      <c r="E178" s="131"/>
      <c r="F178" s="24"/>
      <c r="G178" s="79"/>
      <c r="H178" s="22"/>
      <c r="I178" s="22"/>
      <c r="J178" s="22"/>
      <c r="K178" s="22"/>
    </row>
    <row r="179" spans="1:11" ht="9.75" customHeight="1">
      <c r="A179" s="22"/>
      <c r="B179" s="22"/>
      <c r="C179" s="21"/>
      <c r="D179" s="21"/>
      <c r="E179" s="131"/>
      <c r="F179" s="24"/>
      <c r="G179" s="79"/>
      <c r="H179" s="22"/>
      <c r="I179" s="22"/>
      <c r="J179" s="22"/>
      <c r="K179" s="22"/>
    </row>
    <row r="180" spans="1:11" ht="9.75" customHeight="1">
      <c r="A180" s="22"/>
      <c r="B180" s="22"/>
      <c r="C180" s="21"/>
      <c r="D180" s="21"/>
      <c r="E180" s="131"/>
      <c r="F180" s="24"/>
      <c r="G180" s="79"/>
      <c r="H180" s="22"/>
      <c r="I180" s="22"/>
      <c r="J180" s="22"/>
      <c r="K180" s="22"/>
    </row>
    <row r="181" spans="1:11" ht="9.75" customHeight="1">
      <c r="A181" s="22"/>
      <c r="B181" s="22"/>
      <c r="C181" s="21"/>
      <c r="D181" s="21"/>
      <c r="E181" s="131"/>
      <c r="F181" s="24"/>
      <c r="G181" s="79"/>
      <c r="H181" s="22"/>
      <c r="I181" s="22"/>
      <c r="J181" s="22"/>
      <c r="K181" s="22"/>
    </row>
    <row r="182" spans="1:11" ht="9.75" customHeight="1">
      <c r="A182" s="22"/>
      <c r="B182" s="22"/>
      <c r="C182" s="21"/>
      <c r="D182" s="21"/>
      <c r="E182" s="131"/>
      <c r="F182" s="24"/>
      <c r="G182" s="79"/>
      <c r="H182" s="22"/>
      <c r="I182" s="22"/>
      <c r="J182" s="22"/>
      <c r="K182" s="22"/>
    </row>
    <row r="183" spans="1:11" ht="9.75" customHeight="1">
      <c r="A183" s="22"/>
      <c r="B183" s="22"/>
      <c r="C183" s="21"/>
      <c r="D183" s="21"/>
      <c r="E183" s="131"/>
      <c r="F183" s="24"/>
      <c r="G183" s="79"/>
      <c r="H183" s="22"/>
      <c r="I183" s="22"/>
      <c r="J183" s="22"/>
      <c r="K183" s="22"/>
    </row>
    <row r="184" spans="1:11" ht="9.75" customHeight="1">
      <c r="A184" s="22"/>
      <c r="B184" s="22"/>
      <c r="C184" s="21"/>
      <c r="D184" s="21"/>
      <c r="E184" s="131"/>
      <c r="F184" s="24"/>
      <c r="G184" s="79"/>
      <c r="H184" s="22"/>
      <c r="I184" s="22"/>
      <c r="J184" s="22"/>
      <c r="K184" s="22"/>
    </row>
    <row r="185" spans="1:11" ht="9.75" customHeight="1">
      <c r="A185" s="22"/>
      <c r="B185" s="22"/>
      <c r="C185" s="21"/>
      <c r="D185" s="21"/>
      <c r="E185" s="131"/>
      <c r="F185" s="24"/>
      <c r="G185" s="79"/>
      <c r="H185" s="22"/>
      <c r="I185" s="22"/>
      <c r="J185" s="22"/>
      <c r="K185" s="22"/>
    </row>
    <row r="186" spans="1:11" ht="9.75" customHeight="1">
      <c r="A186" s="22"/>
      <c r="B186" s="22"/>
      <c r="C186" s="21"/>
      <c r="D186" s="21"/>
      <c r="E186" s="131"/>
      <c r="F186" s="24"/>
      <c r="G186" s="79"/>
      <c r="H186" s="22"/>
      <c r="I186" s="22"/>
      <c r="J186" s="22"/>
      <c r="K186" s="22"/>
    </row>
    <row r="187" spans="1:11" ht="9.75" customHeight="1">
      <c r="A187" s="22"/>
      <c r="B187" s="22"/>
      <c r="C187" s="21"/>
      <c r="D187" s="21"/>
      <c r="E187" s="131"/>
      <c r="F187" s="24"/>
      <c r="G187" s="79"/>
      <c r="H187" s="22"/>
      <c r="I187" s="22"/>
      <c r="J187" s="22"/>
      <c r="K187" s="22"/>
    </row>
    <row r="188" spans="1:11" ht="9.75" customHeight="1">
      <c r="A188" s="22"/>
      <c r="B188" s="22"/>
      <c r="C188" s="21"/>
      <c r="D188" s="21"/>
      <c r="E188" s="131"/>
      <c r="F188" s="24"/>
      <c r="G188" s="79"/>
      <c r="H188" s="22"/>
      <c r="I188" s="22"/>
      <c r="J188" s="22"/>
      <c r="K188" s="22"/>
    </row>
    <row r="189" spans="1:11" ht="9.75" customHeight="1">
      <c r="A189" s="22"/>
      <c r="B189" s="22"/>
      <c r="C189" s="21"/>
      <c r="D189" s="21"/>
      <c r="E189" s="131"/>
      <c r="F189" s="24"/>
      <c r="G189" s="79"/>
      <c r="H189" s="22"/>
      <c r="I189" s="22"/>
      <c r="J189" s="22"/>
      <c r="K189" s="22"/>
    </row>
    <row r="190" spans="1:11" ht="9.75" customHeight="1">
      <c r="A190" s="22"/>
      <c r="B190" s="22"/>
      <c r="C190" s="21"/>
      <c r="D190" s="21"/>
      <c r="E190" s="131"/>
      <c r="F190" s="24"/>
      <c r="G190" s="79"/>
      <c r="H190" s="22"/>
      <c r="I190" s="22"/>
      <c r="J190" s="22"/>
      <c r="K190" s="22"/>
    </row>
    <row r="191" spans="1:11" ht="9.75" customHeight="1">
      <c r="A191" s="22"/>
      <c r="B191" s="22"/>
      <c r="C191" s="21"/>
      <c r="D191" s="21"/>
      <c r="E191" s="131"/>
      <c r="F191" s="24"/>
      <c r="G191" s="79"/>
      <c r="H191" s="22"/>
      <c r="I191" s="22"/>
      <c r="J191" s="22"/>
      <c r="K191" s="22"/>
    </row>
    <row r="192" spans="1:11" ht="9.75" customHeight="1">
      <c r="A192" s="22"/>
      <c r="B192" s="22"/>
      <c r="C192" s="21"/>
      <c r="D192" s="21"/>
      <c r="E192" s="131"/>
      <c r="F192" s="24"/>
      <c r="G192" s="79"/>
      <c r="H192" s="22"/>
      <c r="I192" s="22"/>
      <c r="J192" s="22"/>
      <c r="K192" s="22"/>
    </row>
    <row r="193" spans="1:11" ht="9.75" customHeight="1">
      <c r="A193" s="22"/>
      <c r="B193" s="22"/>
      <c r="C193" s="21"/>
      <c r="D193" s="21"/>
      <c r="E193" s="131"/>
      <c r="F193" s="24"/>
      <c r="G193" s="79"/>
      <c r="H193" s="22"/>
      <c r="I193" s="22"/>
      <c r="J193" s="22"/>
      <c r="K193" s="22"/>
    </row>
    <row r="194" spans="1:11" ht="9.75" customHeight="1">
      <c r="A194" s="22"/>
      <c r="B194" s="22"/>
      <c r="C194" s="21"/>
      <c r="D194" s="21"/>
      <c r="E194" s="131"/>
      <c r="F194" s="24"/>
      <c r="G194" s="79"/>
      <c r="H194" s="22"/>
      <c r="I194" s="22"/>
      <c r="J194" s="22"/>
      <c r="K194" s="22"/>
    </row>
    <row r="195" spans="1:11" ht="9.75" customHeight="1">
      <c r="A195" s="22"/>
      <c r="B195" s="22"/>
      <c r="C195" s="21"/>
      <c r="D195" s="21"/>
      <c r="E195" s="131"/>
      <c r="F195" s="24"/>
      <c r="G195" s="79"/>
      <c r="H195" s="22"/>
      <c r="I195" s="22"/>
      <c r="J195" s="22"/>
      <c r="K195" s="22"/>
    </row>
    <row r="196" spans="1:11" ht="9.75" customHeight="1">
      <c r="A196" s="22"/>
      <c r="B196" s="22"/>
      <c r="C196" s="21"/>
      <c r="D196" s="21"/>
      <c r="E196" s="131"/>
      <c r="F196" s="24"/>
      <c r="G196" s="79"/>
      <c r="H196" s="22"/>
      <c r="I196" s="22"/>
      <c r="J196" s="22"/>
      <c r="K196" s="22"/>
    </row>
    <row r="197" spans="1:11" ht="9.75" customHeight="1">
      <c r="A197" s="22"/>
      <c r="B197" s="22"/>
      <c r="C197" s="21"/>
      <c r="D197" s="21"/>
      <c r="E197" s="131"/>
      <c r="F197" s="24"/>
      <c r="G197" s="79"/>
      <c r="H197" s="22"/>
      <c r="I197" s="22"/>
      <c r="J197" s="22"/>
      <c r="K197" s="22"/>
    </row>
    <row r="198" spans="1:11" ht="9.75" customHeight="1">
      <c r="A198" s="22"/>
      <c r="B198" s="22"/>
      <c r="C198" s="21"/>
      <c r="D198" s="21"/>
      <c r="E198" s="131"/>
      <c r="F198" s="24"/>
      <c r="G198" s="79"/>
      <c r="H198" s="22"/>
      <c r="I198" s="22"/>
      <c r="J198" s="22"/>
      <c r="K198" s="22"/>
    </row>
    <row r="199" spans="1:11" ht="9.75" customHeight="1">
      <c r="A199" s="22"/>
      <c r="B199" s="22"/>
      <c r="C199" s="21"/>
      <c r="D199" s="21"/>
      <c r="E199" s="131"/>
      <c r="F199" s="24"/>
      <c r="G199" s="79"/>
      <c r="H199" s="22"/>
      <c r="I199" s="22"/>
      <c r="J199" s="22"/>
      <c r="K199" s="22"/>
    </row>
    <row r="200" spans="1:11" ht="9.75" customHeight="1">
      <c r="A200" s="22"/>
      <c r="B200" s="22"/>
      <c r="C200" s="21"/>
      <c r="D200" s="21"/>
      <c r="E200" s="131"/>
      <c r="F200" s="24"/>
      <c r="G200" s="79"/>
      <c r="H200" s="22"/>
      <c r="I200" s="22"/>
      <c r="J200" s="22"/>
      <c r="K200" s="22"/>
    </row>
    <row r="201" spans="1:11" ht="9.75" customHeight="1">
      <c r="A201" s="22"/>
      <c r="B201" s="22"/>
      <c r="C201" s="21"/>
      <c r="D201" s="21"/>
      <c r="E201" s="131"/>
      <c r="F201" s="24"/>
      <c r="G201" s="79"/>
      <c r="H201" s="22"/>
      <c r="I201" s="22"/>
      <c r="J201" s="22"/>
      <c r="K201" s="22"/>
    </row>
    <row r="202" spans="1:11" ht="9.75" customHeight="1">
      <c r="A202" s="22"/>
      <c r="B202" s="22"/>
      <c r="C202" s="21"/>
      <c r="D202" s="21"/>
      <c r="E202" s="131"/>
      <c r="F202" s="24"/>
      <c r="G202" s="79"/>
      <c r="H202" s="22"/>
      <c r="I202" s="22"/>
      <c r="J202" s="22"/>
      <c r="K202" s="22"/>
    </row>
    <row r="203" spans="1:11" ht="9.75" customHeight="1">
      <c r="A203" s="22"/>
      <c r="B203" s="22"/>
      <c r="C203" s="21"/>
      <c r="D203" s="21"/>
      <c r="E203" s="131"/>
      <c r="F203" s="24"/>
      <c r="G203" s="79"/>
      <c r="H203" s="22"/>
      <c r="I203" s="22"/>
      <c r="J203" s="22"/>
      <c r="K203" s="22"/>
    </row>
    <row r="204" spans="1:11" ht="9.75" customHeight="1">
      <c r="A204" s="22"/>
      <c r="B204" s="22"/>
      <c r="C204" s="21"/>
      <c r="D204" s="21"/>
      <c r="E204" s="131"/>
      <c r="F204" s="24"/>
      <c r="G204" s="79"/>
      <c r="H204" s="22"/>
      <c r="I204" s="22"/>
      <c r="J204" s="22"/>
      <c r="K204" s="22"/>
    </row>
    <row r="205" spans="1:11" ht="9.75" customHeight="1">
      <c r="A205" s="22"/>
      <c r="B205" s="22"/>
      <c r="C205" s="21"/>
      <c r="D205" s="21"/>
      <c r="E205" s="131"/>
      <c r="F205" s="24"/>
      <c r="G205" s="79"/>
      <c r="H205" s="22"/>
      <c r="I205" s="22"/>
      <c r="J205" s="22"/>
      <c r="K205" s="22"/>
    </row>
    <row r="206" spans="1:11" ht="9.75" customHeight="1">
      <c r="A206" s="22"/>
      <c r="B206" s="22"/>
      <c r="C206" s="21"/>
      <c r="D206" s="21"/>
      <c r="E206" s="131"/>
      <c r="F206" s="24"/>
      <c r="G206" s="79"/>
      <c r="H206" s="22"/>
      <c r="I206" s="22"/>
      <c r="J206" s="22"/>
      <c r="K206" s="22"/>
    </row>
    <row r="207" spans="1:11" ht="9.75" customHeight="1">
      <c r="A207" s="22"/>
      <c r="B207" s="22"/>
      <c r="C207" s="21"/>
      <c r="D207" s="21"/>
      <c r="E207" s="131"/>
      <c r="F207" s="24"/>
      <c r="G207" s="79"/>
      <c r="H207" s="22"/>
      <c r="I207" s="22"/>
      <c r="J207" s="22"/>
      <c r="K207" s="22"/>
    </row>
    <row r="208" spans="1:11" ht="9.75" customHeight="1">
      <c r="A208" s="22"/>
      <c r="B208" s="22"/>
      <c r="C208" s="21"/>
      <c r="D208" s="21"/>
      <c r="E208" s="131"/>
      <c r="F208" s="24"/>
      <c r="G208" s="79"/>
      <c r="H208" s="22"/>
      <c r="I208" s="22"/>
      <c r="J208" s="22"/>
      <c r="K208" s="22"/>
    </row>
    <row r="209" spans="1:11" ht="9.75" customHeight="1">
      <c r="A209" s="22"/>
      <c r="B209" s="22"/>
      <c r="C209" s="21"/>
      <c r="D209" s="21"/>
      <c r="E209" s="131"/>
      <c r="F209" s="24"/>
      <c r="G209" s="79"/>
      <c r="H209" s="22"/>
      <c r="I209" s="22"/>
      <c r="J209" s="22"/>
      <c r="K209" s="22"/>
    </row>
    <row r="210" spans="1:11" ht="9.75" customHeight="1">
      <c r="A210" s="22"/>
      <c r="B210" s="22"/>
      <c r="C210" s="21"/>
      <c r="D210" s="21"/>
      <c r="E210" s="131"/>
      <c r="F210" s="24"/>
      <c r="G210" s="79"/>
      <c r="H210" s="22"/>
      <c r="I210" s="22"/>
      <c r="J210" s="22"/>
      <c r="K210" s="22"/>
    </row>
    <row r="211" spans="1:11" ht="9.75" customHeight="1">
      <c r="A211" s="22"/>
      <c r="B211" s="22"/>
      <c r="C211" s="21"/>
      <c r="D211" s="21"/>
      <c r="E211" s="131"/>
      <c r="F211" s="24"/>
      <c r="G211" s="79"/>
      <c r="H211" s="22"/>
      <c r="I211" s="22"/>
      <c r="J211" s="22"/>
      <c r="K211" s="22"/>
    </row>
    <row r="212" spans="1:11" ht="9.75" customHeight="1">
      <c r="A212" s="22"/>
      <c r="B212" s="22"/>
      <c r="C212" s="21"/>
      <c r="D212" s="21"/>
      <c r="E212" s="131"/>
      <c r="F212" s="24"/>
      <c r="G212" s="79"/>
      <c r="H212" s="22"/>
      <c r="I212" s="22"/>
      <c r="J212" s="22"/>
      <c r="K212" s="22"/>
    </row>
    <row r="213" spans="1:11" ht="9.75" customHeight="1">
      <c r="A213" s="22"/>
      <c r="B213" s="22"/>
      <c r="C213" s="21"/>
      <c r="D213" s="21"/>
      <c r="E213" s="131"/>
      <c r="F213" s="24"/>
      <c r="G213" s="79"/>
      <c r="H213" s="22"/>
      <c r="I213" s="22"/>
      <c r="J213" s="22"/>
      <c r="K213" s="22"/>
    </row>
    <row r="214" spans="1:11" ht="9.75" customHeight="1">
      <c r="A214" s="22"/>
      <c r="B214" s="22"/>
      <c r="C214" s="21"/>
      <c r="D214" s="21"/>
      <c r="E214" s="131"/>
      <c r="F214" s="24"/>
      <c r="G214" s="79"/>
      <c r="H214" s="22"/>
      <c r="I214" s="22"/>
      <c r="J214" s="22"/>
      <c r="K214" s="22"/>
    </row>
    <row r="215" spans="1:11" ht="9.75" customHeight="1">
      <c r="A215" s="22"/>
      <c r="B215" s="22"/>
      <c r="C215" s="21"/>
      <c r="D215" s="21"/>
      <c r="E215" s="131"/>
      <c r="F215" s="24"/>
      <c r="G215" s="79"/>
      <c r="H215" s="22"/>
      <c r="I215" s="22"/>
      <c r="J215" s="22"/>
      <c r="K215" s="22"/>
    </row>
    <row r="216" spans="1:11" ht="9.75" customHeight="1">
      <c r="A216" s="22"/>
      <c r="B216" s="22"/>
      <c r="C216" s="21"/>
      <c r="D216" s="21"/>
      <c r="E216" s="131"/>
      <c r="F216" s="24"/>
      <c r="G216" s="79"/>
      <c r="H216" s="22"/>
      <c r="I216" s="22"/>
      <c r="J216" s="22"/>
      <c r="K216" s="22"/>
    </row>
    <row r="217" spans="1:11" ht="9.75" customHeight="1">
      <c r="A217" s="22"/>
      <c r="B217" s="22"/>
      <c r="C217" s="21"/>
      <c r="D217" s="21"/>
      <c r="E217" s="131"/>
      <c r="F217" s="24"/>
      <c r="G217" s="79"/>
      <c r="H217" s="22"/>
      <c r="I217" s="22"/>
      <c r="J217" s="22"/>
      <c r="K217" s="22"/>
    </row>
    <row r="218" spans="1:11" ht="9.75" customHeight="1">
      <c r="A218" s="22"/>
      <c r="B218" s="22"/>
      <c r="C218" s="21"/>
      <c r="D218" s="21"/>
      <c r="E218" s="131"/>
      <c r="F218" s="24"/>
      <c r="G218" s="79"/>
      <c r="H218" s="22"/>
      <c r="I218" s="22"/>
      <c r="J218" s="22"/>
      <c r="K218" s="22"/>
    </row>
    <row r="219" spans="1:11" ht="9.75" customHeight="1">
      <c r="A219" s="22"/>
      <c r="B219" s="22"/>
      <c r="C219" s="21"/>
      <c r="D219" s="21"/>
      <c r="E219" s="131"/>
      <c r="F219" s="24"/>
      <c r="G219" s="79"/>
      <c r="H219" s="22"/>
      <c r="I219" s="22"/>
      <c r="J219" s="22"/>
      <c r="K219" s="22"/>
    </row>
    <row r="220" spans="1:11" ht="9.75" customHeight="1">
      <c r="A220" s="22"/>
      <c r="B220" s="22"/>
      <c r="C220" s="21"/>
      <c r="D220" s="21"/>
      <c r="E220" s="131"/>
      <c r="F220" s="24"/>
      <c r="G220" s="79"/>
      <c r="H220" s="22"/>
      <c r="I220" s="22"/>
      <c r="J220" s="22"/>
      <c r="K220" s="22"/>
    </row>
    <row r="221" spans="1:11" ht="9.75" customHeight="1">
      <c r="A221" s="22"/>
      <c r="B221" s="22"/>
      <c r="C221" s="21"/>
      <c r="D221" s="21"/>
      <c r="E221" s="131"/>
      <c r="F221" s="24"/>
      <c r="G221" s="79"/>
      <c r="H221" s="22"/>
      <c r="I221" s="22"/>
      <c r="J221" s="22"/>
      <c r="K221" s="22"/>
    </row>
    <row r="222" spans="1:11" ht="9.75" customHeight="1">
      <c r="A222" s="22"/>
      <c r="B222" s="22"/>
      <c r="C222" s="21"/>
      <c r="D222" s="21"/>
      <c r="E222" s="131"/>
      <c r="F222" s="24"/>
      <c r="G222" s="79"/>
      <c r="H222" s="22"/>
      <c r="I222" s="22"/>
      <c r="J222" s="22"/>
      <c r="K222" s="22"/>
    </row>
    <row r="223" spans="1:11" ht="9.75" customHeight="1">
      <c r="A223" s="22"/>
      <c r="B223" s="22"/>
      <c r="C223" s="21"/>
      <c r="D223" s="21"/>
      <c r="E223" s="131"/>
      <c r="F223" s="24"/>
      <c r="G223" s="79"/>
      <c r="H223" s="22"/>
      <c r="I223" s="22"/>
      <c r="J223" s="22"/>
      <c r="K223" s="22"/>
    </row>
    <row r="224" spans="1:11" ht="9.75" customHeight="1">
      <c r="A224" s="22"/>
      <c r="B224" s="22"/>
      <c r="C224" s="21"/>
      <c r="D224" s="21"/>
      <c r="E224" s="131"/>
      <c r="F224" s="24"/>
      <c r="G224" s="79"/>
      <c r="H224" s="22"/>
      <c r="I224" s="22"/>
      <c r="J224" s="22"/>
      <c r="K224" s="22"/>
    </row>
    <row r="225" spans="1:11" ht="9.75" customHeight="1">
      <c r="A225" s="22"/>
      <c r="B225" s="22"/>
      <c r="C225" s="21"/>
      <c r="D225" s="21"/>
      <c r="E225" s="131"/>
      <c r="F225" s="24"/>
      <c r="G225" s="79"/>
      <c r="H225" s="22"/>
      <c r="I225" s="22"/>
      <c r="J225" s="22"/>
      <c r="K225" s="22"/>
    </row>
    <row r="226" spans="1:11" ht="9.75" customHeight="1">
      <c r="A226" s="22"/>
      <c r="B226" s="22"/>
      <c r="C226" s="21"/>
      <c r="D226" s="21"/>
      <c r="E226" s="131"/>
      <c r="F226" s="24"/>
      <c r="G226" s="79"/>
      <c r="H226" s="22"/>
      <c r="I226" s="22"/>
      <c r="J226" s="22"/>
      <c r="K226" s="22"/>
    </row>
    <row r="227" spans="1:11" ht="9.75" customHeight="1">
      <c r="A227" s="22"/>
      <c r="B227" s="22"/>
      <c r="C227" s="21"/>
      <c r="D227" s="21"/>
      <c r="E227" s="131"/>
      <c r="F227" s="24"/>
      <c r="G227" s="79"/>
      <c r="H227" s="22"/>
      <c r="I227" s="22"/>
      <c r="J227" s="22"/>
      <c r="K227" s="22"/>
    </row>
    <row r="228" spans="1:11" ht="9.75" customHeight="1">
      <c r="A228" s="22"/>
      <c r="B228" s="22"/>
      <c r="C228" s="21"/>
      <c r="D228" s="21"/>
      <c r="E228" s="131"/>
      <c r="F228" s="24"/>
      <c r="G228" s="79"/>
      <c r="H228" s="22"/>
      <c r="I228" s="22"/>
      <c r="J228" s="22"/>
      <c r="K228" s="22"/>
    </row>
    <row r="229" spans="1:11" ht="9.75" customHeight="1">
      <c r="A229" s="22"/>
      <c r="B229" s="22"/>
      <c r="C229" s="21"/>
      <c r="D229" s="21"/>
      <c r="E229" s="131"/>
      <c r="F229" s="24"/>
      <c r="G229" s="79"/>
      <c r="H229" s="22"/>
      <c r="I229" s="22"/>
      <c r="J229" s="22"/>
      <c r="K229" s="22"/>
    </row>
    <row r="230" spans="1:11" ht="9.75" customHeight="1">
      <c r="A230" s="22"/>
      <c r="B230" s="22"/>
      <c r="C230" s="21"/>
      <c r="D230" s="21"/>
      <c r="E230" s="131"/>
      <c r="F230" s="24"/>
      <c r="G230" s="79"/>
      <c r="H230" s="22"/>
      <c r="I230" s="22"/>
      <c r="J230" s="22"/>
      <c r="K230" s="22"/>
    </row>
    <row r="231" spans="1:11" ht="9.75" customHeight="1">
      <c r="A231" s="22"/>
      <c r="B231" s="22"/>
      <c r="C231" s="21"/>
      <c r="D231" s="21"/>
      <c r="E231" s="131"/>
      <c r="F231" s="24"/>
      <c r="G231" s="79"/>
      <c r="H231" s="22"/>
      <c r="I231" s="22"/>
      <c r="J231" s="22"/>
      <c r="K231" s="22"/>
    </row>
    <row r="232" spans="1:11" ht="9.75" customHeight="1">
      <c r="A232" s="22"/>
      <c r="B232" s="22"/>
      <c r="C232" s="21"/>
      <c r="D232" s="21"/>
      <c r="E232" s="131"/>
      <c r="F232" s="24"/>
      <c r="G232" s="79"/>
      <c r="H232" s="22"/>
      <c r="I232" s="22"/>
      <c r="J232" s="22"/>
      <c r="K232" s="22"/>
    </row>
    <row r="233" spans="1:11" ht="9.75" customHeight="1">
      <c r="A233" s="22"/>
      <c r="B233" s="22"/>
      <c r="C233" s="21"/>
      <c r="D233" s="21"/>
      <c r="E233" s="131"/>
      <c r="F233" s="24"/>
      <c r="G233" s="79"/>
      <c r="H233" s="22"/>
      <c r="I233" s="22"/>
      <c r="J233" s="22"/>
      <c r="K233" s="22"/>
    </row>
    <row r="234" spans="1:11" ht="9.75" customHeight="1">
      <c r="A234" s="22"/>
      <c r="B234" s="22"/>
      <c r="C234" s="21"/>
      <c r="D234" s="21"/>
      <c r="E234" s="131"/>
      <c r="F234" s="24"/>
      <c r="G234" s="79"/>
      <c r="H234" s="22"/>
      <c r="I234" s="22"/>
      <c r="J234" s="22"/>
      <c r="K234" s="22"/>
    </row>
    <row r="235" spans="1:11" ht="9.75" customHeight="1">
      <c r="A235" s="22"/>
      <c r="B235" s="22"/>
      <c r="C235" s="21"/>
      <c r="D235" s="21"/>
      <c r="E235" s="131"/>
      <c r="F235" s="24"/>
      <c r="G235" s="79"/>
      <c r="H235" s="22"/>
      <c r="I235" s="22"/>
      <c r="J235" s="22"/>
      <c r="K235" s="22"/>
    </row>
    <row r="236" spans="1:11" ht="9.75" customHeight="1">
      <c r="A236" s="22"/>
      <c r="B236" s="22"/>
      <c r="C236" s="21"/>
      <c r="D236" s="21"/>
      <c r="E236" s="131"/>
      <c r="F236" s="24"/>
      <c r="G236" s="79"/>
      <c r="H236" s="22"/>
      <c r="I236" s="22"/>
      <c r="J236" s="22"/>
      <c r="K236" s="22"/>
    </row>
    <row r="237" spans="1:11" ht="9.75" customHeight="1">
      <c r="A237" s="22"/>
      <c r="B237" s="22"/>
      <c r="C237" s="21"/>
      <c r="D237" s="21"/>
      <c r="E237" s="131"/>
      <c r="F237" s="24"/>
      <c r="G237" s="79"/>
      <c r="H237" s="22"/>
      <c r="I237" s="22"/>
      <c r="J237" s="22"/>
      <c r="K237" s="22"/>
    </row>
    <row r="238" spans="1:11" ht="9.75" customHeight="1">
      <c r="A238" s="22"/>
      <c r="B238" s="22"/>
      <c r="C238" s="21"/>
      <c r="D238" s="21"/>
      <c r="E238" s="131"/>
      <c r="F238" s="24"/>
      <c r="G238" s="79"/>
      <c r="H238" s="22"/>
      <c r="I238" s="22"/>
      <c r="J238" s="22"/>
      <c r="K238" s="22"/>
    </row>
    <row r="239" spans="1:11" ht="9.75" customHeight="1">
      <c r="A239" s="22"/>
      <c r="B239" s="22"/>
      <c r="C239" s="21"/>
      <c r="D239" s="21"/>
      <c r="E239" s="131"/>
      <c r="F239" s="24"/>
      <c r="G239" s="79"/>
      <c r="H239" s="22"/>
      <c r="I239" s="22"/>
      <c r="J239" s="22"/>
      <c r="K239" s="22"/>
    </row>
    <row r="240" spans="1:11" ht="9.75" customHeight="1">
      <c r="A240" s="22"/>
      <c r="B240" s="22"/>
      <c r="C240" s="21"/>
      <c r="D240" s="21"/>
      <c r="E240" s="131"/>
      <c r="F240" s="24"/>
      <c r="G240" s="79"/>
      <c r="H240" s="22"/>
      <c r="I240" s="22"/>
      <c r="J240" s="22"/>
      <c r="K240" s="22"/>
    </row>
    <row r="241" spans="1:11" ht="9.75" customHeight="1">
      <c r="A241" s="22"/>
      <c r="B241" s="22"/>
      <c r="C241" s="21"/>
      <c r="D241" s="21"/>
      <c r="E241" s="131"/>
      <c r="F241" s="24"/>
      <c r="G241" s="79"/>
      <c r="H241" s="22"/>
      <c r="I241" s="22"/>
      <c r="J241" s="22"/>
      <c r="K241" s="22"/>
    </row>
    <row r="242" spans="1:11" ht="9.75" customHeight="1">
      <c r="A242" s="22"/>
      <c r="B242" s="22"/>
      <c r="C242" s="21"/>
      <c r="D242" s="21"/>
      <c r="E242" s="131"/>
      <c r="F242" s="24"/>
      <c r="G242" s="79"/>
      <c r="H242" s="22"/>
      <c r="I242" s="22"/>
      <c r="J242" s="22"/>
      <c r="K242" s="22"/>
    </row>
    <row r="243" spans="1:11" ht="9.75" customHeight="1">
      <c r="A243" s="22"/>
      <c r="B243" s="22"/>
      <c r="C243" s="21"/>
      <c r="D243" s="21"/>
      <c r="E243" s="131"/>
      <c r="F243" s="24"/>
      <c r="G243" s="79"/>
      <c r="H243" s="22"/>
      <c r="I243" s="22"/>
      <c r="J243" s="22"/>
      <c r="K243" s="22"/>
    </row>
    <row r="244" spans="1:11" ht="9.75" customHeight="1">
      <c r="A244" s="22"/>
      <c r="B244" s="22"/>
      <c r="C244" s="21"/>
      <c r="D244" s="21"/>
      <c r="E244" s="131"/>
      <c r="F244" s="24"/>
      <c r="G244" s="79"/>
      <c r="H244" s="22"/>
      <c r="I244" s="22"/>
      <c r="J244" s="22"/>
      <c r="K244" s="22"/>
    </row>
    <row r="245" spans="1:11" ht="9.75" customHeight="1">
      <c r="A245" s="22"/>
      <c r="B245" s="22"/>
      <c r="C245" s="21"/>
      <c r="D245" s="21"/>
      <c r="E245" s="131"/>
      <c r="F245" s="24"/>
      <c r="G245" s="79"/>
      <c r="H245" s="22"/>
      <c r="I245" s="22"/>
      <c r="J245" s="22"/>
      <c r="K245" s="22"/>
    </row>
    <row r="246" spans="1:11" ht="9.75" customHeight="1">
      <c r="A246" s="22"/>
      <c r="B246" s="22"/>
      <c r="C246" s="21"/>
      <c r="D246" s="21"/>
      <c r="E246" s="131"/>
      <c r="F246" s="24"/>
      <c r="G246" s="79"/>
      <c r="H246" s="22"/>
      <c r="I246" s="22"/>
      <c r="J246" s="22"/>
      <c r="K246" s="22"/>
    </row>
    <row r="247" spans="1:11" ht="9.75" customHeight="1">
      <c r="A247" s="22"/>
      <c r="B247" s="22"/>
      <c r="C247" s="21"/>
      <c r="D247" s="21"/>
      <c r="E247" s="131"/>
      <c r="F247" s="24"/>
      <c r="G247" s="79"/>
      <c r="H247" s="22"/>
      <c r="I247" s="22"/>
      <c r="J247" s="22"/>
      <c r="K247" s="22"/>
    </row>
    <row r="248" spans="1:11" ht="9.75" customHeight="1">
      <c r="A248" s="22"/>
      <c r="B248" s="22"/>
      <c r="C248" s="21"/>
      <c r="D248" s="21"/>
      <c r="E248" s="131"/>
      <c r="F248" s="24"/>
      <c r="G248" s="79"/>
      <c r="H248" s="22"/>
      <c r="I248" s="22"/>
      <c r="J248" s="22"/>
      <c r="K248" s="22"/>
    </row>
    <row r="249" spans="1:11" ht="9.75" customHeight="1">
      <c r="A249" s="22"/>
      <c r="B249" s="22"/>
      <c r="C249" s="21"/>
      <c r="D249" s="21"/>
      <c r="E249" s="131"/>
      <c r="F249" s="24"/>
      <c r="G249" s="79"/>
      <c r="H249" s="22"/>
      <c r="I249" s="22"/>
      <c r="J249" s="22"/>
      <c r="K249" s="22"/>
    </row>
    <row r="250" spans="1:11" ht="9.75" customHeight="1">
      <c r="A250" s="22"/>
      <c r="B250" s="22"/>
      <c r="C250" s="21"/>
      <c r="D250" s="21"/>
      <c r="E250" s="131"/>
      <c r="F250" s="24"/>
      <c r="G250" s="79"/>
      <c r="H250" s="22"/>
      <c r="I250" s="22"/>
      <c r="J250" s="22"/>
      <c r="K250" s="22"/>
    </row>
    <row r="251" spans="1:11" ht="9.75" customHeight="1">
      <c r="A251" s="22"/>
      <c r="B251" s="22"/>
      <c r="C251" s="21"/>
      <c r="D251" s="21"/>
      <c r="E251" s="131"/>
      <c r="F251" s="24"/>
      <c r="G251" s="79"/>
      <c r="H251" s="22"/>
      <c r="I251" s="22"/>
      <c r="J251" s="22"/>
      <c r="K251" s="22"/>
    </row>
    <row r="252" spans="1:11" ht="9.75" customHeight="1">
      <c r="A252" s="22"/>
      <c r="B252" s="22"/>
      <c r="C252" s="21"/>
      <c r="D252" s="21"/>
      <c r="E252" s="131"/>
      <c r="F252" s="24"/>
      <c r="G252" s="79"/>
      <c r="H252" s="22"/>
      <c r="I252" s="22"/>
      <c r="J252" s="22"/>
      <c r="K252" s="22"/>
    </row>
    <row r="253" spans="1:11" ht="9.75" customHeight="1">
      <c r="A253" s="22"/>
      <c r="B253" s="22"/>
      <c r="C253" s="21"/>
      <c r="D253" s="21"/>
      <c r="E253" s="131"/>
      <c r="F253" s="24"/>
      <c r="G253" s="79"/>
      <c r="H253" s="22"/>
      <c r="I253" s="22"/>
      <c r="J253" s="22"/>
      <c r="K253" s="22"/>
    </row>
    <row r="254" spans="1:11" ht="9.75" customHeight="1">
      <c r="A254" s="22"/>
      <c r="B254" s="22"/>
      <c r="C254" s="21"/>
      <c r="D254" s="21"/>
      <c r="E254" s="131"/>
      <c r="F254" s="24"/>
      <c r="G254" s="79"/>
      <c r="H254" s="22"/>
      <c r="I254" s="22"/>
      <c r="J254" s="22"/>
      <c r="K254" s="22"/>
    </row>
    <row r="255" spans="1:11" ht="9.75" customHeight="1">
      <c r="A255" s="22"/>
      <c r="B255" s="22"/>
      <c r="C255" s="21"/>
      <c r="D255" s="21"/>
      <c r="E255" s="131"/>
      <c r="F255" s="24"/>
      <c r="G255" s="79"/>
      <c r="H255" s="22"/>
      <c r="I255" s="22"/>
      <c r="J255" s="22"/>
      <c r="K255" s="22"/>
    </row>
    <row r="256" spans="1:11" ht="9.75" customHeight="1">
      <c r="A256" s="22"/>
      <c r="B256" s="22"/>
      <c r="C256" s="21"/>
      <c r="D256" s="21"/>
      <c r="E256" s="131"/>
      <c r="F256" s="24"/>
      <c r="G256" s="79"/>
      <c r="H256" s="22"/>
      <c r="I256" s="22"/>
      <c r="J256" s="22"/>
      <c r="K256" s="22"/>
    </row>
    <row r="257" spans="1:11" ht="9.75" customHeight="1">
      <c r="A257" s="22"/>
      <c r="B257" s="22"/>
      <c r="C257" s="21"/>
      <c r="D257" s="21"/>
      <c r="E257" s="131"/>
      <c r="F257" s="24"/>
      <c r="G257" s="79"/>
      <c r="H257" s="22"/>
      <c r="I257" s="22"/>
      <c r="J257" s="22"/>
      <c r="K257" s="22"/>
    </row>
    <row r="258" spans="1:11" ht="9.75" customHeight="1">
      <c r="A258" s="22"/>
      <c r="B258" s="22"/>
      <c r="C258" s="21"/>
      <c r="D258" s="21"/>
      <c r="E258" s="131"/>
      <c r="F258" s="24"/>
      <c r="G258" s="79"/>
      <c r="H258" s="22"/>
      <c r="I258" s="22"/>
      <c r="J258" s="22"/>
      <c r="K258" s="22"/>
    </row>
    <row r="259" spans="1:11" ht="9.75" customHeight="1">
      <c r="A259" s="22"/>
      <c r="B259" s="22"/>
      <c r="C259" s="21"/>
      <c r="D259" s="21"/>
      <c r="E259" s="131"/>
      <c r="F259" s="24"/>
      <c r="G259" s="79"/>
      <c r="H259" s="22"/>
      <c r="I259" s="22"/>
      <c r="J259" s="22"/>
      <c r="K259" s="22"/>
    </row>
    <row r="260" spans="1:11" ht="9.75" customHeight="1">
      <c r="A260" s="22"/>
      <c r="B260" s="22"/>
      <c r="C260" s="21"/>
      <c r="D260" s="21"/>
      <c r="E260" s="131"/>
      <c r="F260" s="24"/>
      <c r="G260" s="79"/>
      <c r="H260" s="22"/>
      <c r="I260" s="22"/>
      <c r="J260" s="22"/>
      <c r="K260" s="22"/>
    </row>
    <row r="261" spans="1:11" ht="9.75" customHeight="1">
      <c r="A261" s="22"/>
      <c r="B261" s="22"/>
      <c r="C261" s="21"/>
      <c r="D261" s="21"/>
      <c r="E261" s="131"/>
      <c r="F261" s="24"/>
      <c r="G261" s="79"/>
      <c r="H261" s="22"/>
      <c r="I261" s="22"/>
      <c r="J261" s="22"/>
      <c r="K261" s="22"/>
    </row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fitToHeight="2" fitToWidth="1" horizontalDpi="600" verticalDpi="600" orientation="portrait" paperSize="9" scale="85" r:id="rId1"/>
  <headerFooter alignWithMargins="0">
    <oddHeader>&amp;RПодготовлено для собственников помещений многоквартирного дома Химки, ул.Кудрявцева, д. 2А
</oddHeader>
    <oddFooter>&amp;C&amp;"Times New Roman,обычный"&amp;18ООО "Дианик-Эстейт"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O66"/>
  <sheetViews>
    <sheetView view="pageLayout" workbookViewId="0" topLeftCell="A44">
      <selection activeCell="A55" sqref="A55"/>
    </sheetView>
  </sheetViews>
  <sheetFormatPr defaultColWidth="9.140625" defaultRowHeight="12.75" outlineLevelRow="1" outlineLevelCol="1"/>
  <cols>
    <col min="1" max="1" width="3.421875" style="2" customWidth="1"/>
    <col min="2" max="2" width="32.57421875" style="2" customWidth="1"/>
    <col min="3" max="3" width="7.7109375" style="2" customWidth="1"/>
    <col min="4" max="4" width="11.140625" style="2" customWidth="1"/>
    <col min="5" max="5" width="11.140625" style="2" customWidth="1" outlineLevel="1"/>
    <col min="6" max="7" width="11.140625" style="2" customWidth="1"/>
    <col min="8" max="8" width="12.7109375" style="2" customWidth="1"/>
    <col min="9" max="9" width="14.421875" style="2" customWidth="1"/>
    <col min="10" max="10" width="13.57421875" style="2" customWidth="1"/>
    <col min="11" max="11" width="9.140625" style="2" customWidth="1"/>
    <col min="12" max="12" width="15.421875" style="2" customWidth="1"/>
    <col min="13" max="14" width="9.140625" style="2" customWidth="1"/>
    <col min="15" max="15" width="13.421875" style="2" customWidth="1"/>
    <col min="16" max="16384" width="9.140625" style="2" customWidth="1"/>
  </cols>
  <sheetData>
    <row r="1" ht="12.75" hidden="1" outlineLevel="1"/>
    <row r="2" ht="12.75" hidden="1" outlineLevel="1"/>
    <row r="3" ht="12.75" hidden="1" outlineLevel="1"/>
    <row r="4" ht="12.75" hidden="1" outlineLevel="1"/>
    <row r="5" ht="12.75" hidden="1" outlineLevel="1"/>
    <row r="6" ht="12.75" hidden="1" outlineLevel="1"/>
    <row r="7" ht="12.75" hidden="1" outlineLevel="1"/>
    <row r="8" ht="12.75" hidden="1" outlineLevel="1"/>
    <row r="9" ht="12.75" hidden="1" outlineLevel="1"/>
    <row r="10" ht="12.75" hidden="1" outlineLevel="1"/>
    <row r="11" ht="12.75" hidden="1" outlineLevel="1"/>
    <row r="12" ht="12.75" hidden="1" outlineLevel="1"/>
    <row r="13" ht="12.75" hidden="1" outlineLevel="1"/>
    <row r="14" ht="12.75" hidden="1" outlineLevel="1"/>
    <row r="15" ht="12.75" hidden="1" outlineLevel="1"/>
    <row r="16" ht="12.75" hidden="1" outlineLevel="1"/>
    <row r="17" ht="12.75" hidden="1" outlineLevel="1"/>
    <row r="18" ht="12.75" hidden="1" outlineLevel="1"/>
    <row r="19" ht="12.75" hidden="1" outlineLevel="1"/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2.75" hidden="1" outlineLevel="1"/>
    <row r="36" ht="12.75" hidden="1" outlineLevel="1"/>
    <row r="37" ht="12.75" hidden="1" outlineLevel="1"/>
    <row r="38" ht="12.75" hidden="1" outlineLevel="1"/>
    <row r="39" ht="12.75" hidden="1" outlineLevel="1"/>
    <row r="40" ht="12.75" hidden="1" outlineLevel="1"/>
    <row r="41" spans="1:15" ht="15.75" collapsed="1">
      <c r="A41" s="30" t="s">
        <v>82</v>
      </c>
      <c r="B41" s="24"/>
      <c r="H41" s="23"/>
      <c r="I41" s="23"/>
      <c r="J41" s="30"/>
      <c r="K41" s="24"/>
      <c r="L41" s="24"/>
      <c r="M41" s="22"/>
      <c r="N41" s="22"/>
      <c r="O41" s="23"/>
    </row>
    <row r="42" spans="1:15" ht="16.5" thickBot="1">
      <c r="A42" s="22"/>
      <c r="B42" s="31"/>
      <c r="C42" s="24"/>
      <c r="D42" s="24"/>
      <c r="E42" s="24"/>
      <c r="F42" s="24"/>
      <c r="G42" s="24"/>
      <c r="H42" s="23"/>
      <c r="I42" s="23"/>
      <c r="J42" s="22"/>
      <c r="K42" s="31"/>
      <c r="L42" s="24"/>
      <c r="M42" s="24"/>
      <c r="N42" s="24"/>
      <c r="O42" s="23"/>
    </row>
    <row r="43" spans="1:15" s="3" customFormat="1" ht="16.5" thickBot="1">
      <c r="A43" s="39" t="s">
        <v>0</v>
      </c>
      <c r="B43" s="92" t="s">
        <v>28</v>
      </c>
      <c r="C43" s="40" t="s">
        <v>29</v>
      </c>
      <c r="D43" s="40" t="s">
        <v>30</v>
      </c>
      <c r="E43" s="40" t="s">
        <v>33</v>
      </c>
      <c r="F43" s="40" t="s">
        <v>47</v>
      </c>
      <c r="G43" s="40" t="s">
        <v>48</v>
      </c>
      <c r="H43" s="40" t="s">
        <v>31</v>
      </c>
      <c r="I43" s="93" t="s">
        <v>57</v>
      </c>
      <c r="J43" s="41"/>
      <c r="K43" s="41"/>
      <c r="L43" s="41"/>
      <c r="M43" s="42"/>
      <c r="N43" s="42"/>
      <c r="O43" s="42"/>
    </row>
    <row r="44" spans="1:15" s="3" customFormat="1" ht="15.75">
      <c r="A44" s="152">
        <v>1</v>
      </c>
      <c r="B44" s="205" t="s">
        <v>117</v>
      </c>
      <c r="C44" s="86">
        <v>1</v>
      </c>
      <c r="D44" s="62">
        <v>7500</v>
      </c>
      <c r="E44" s="204"/>
      <c r="F44" s="62">
        <f>D44*C44*0.202</f>
        <v>1515</v>
      </c>
      <c r="G44" s="62">
        <f>D44*C44/40</f>
        <v>187.5</v>
      </c>
      <c r="H44" s="63">
        <f>D44+E44+F44+G44</f>
        <v>9202.5</v>
      </c>
      <c r="I44" s="206"/>
      <c r="J44" s="41"/>
      <c r="K44" s="41"/>
      <c r="L44" s="41"/>
      <c r="M44" s="42"/>
      <c r="N44" s="42"/>
      <c r="O44" s="42"/>
    </row>
    <row r="45" spans="1:15" ht="15.75">
      <c r="A45" s="152">
        <v>2</v>
      </c>
      <c r="B45" s="55" t="s">
        <v>56</v>
      </c>
      <c r="C45" s="86">
        <v>1</v>
      </c>
      <c r="D45" s="62">
        <v>25000</v>
      </c>
      <c r="E45" s="62"/>
      <c r="F45" s="62">
        <f>D45*C45*0.202</f>
        <v>5050</v>
      </c>
      <c r="G45" s="62">
        <f>D45*C45/40</f>
        <v>625</v>
      </c>
      <c r="H45" s="62">
        <f>D45+E45+F45+G45</f>
        <v>30675</v>
      </c>
      <c r="I45" s="201" t="s">
        <v>104</v>
      </c>
      <c r="J45" s="33"/>
      <c r="K45" s="33"/>
      <c r="L45" s="22"/>
      <c r="M45" s="34"/>
      <c r="N45" s="34"/>
      <c r="O45" s="34"/>
    </row>
    <row r="46" spans="1:15" ht="15.75">
      <c r="A46" s="152">
        <v>3</v>
      </c>
      <c r="B46" s="55" t="s">
        <v>55</v>
      </c>
      <c r="C46" s="86">
        <v>1</v>
      </c>
      <c r="D46" s="63">
        <v>5000</v>
      </c>
      <c r="E46" s="62"/>
      <c r="F46" s="62">
        <f aca="true" t="shared" si="0" ref="F46:F54">D46*C46*0.202</f>
        <v>1010.0000000000001</v>
      </c>
      <c r="G46" s="62">
        <f aca="true" t="shared" si="1" ref="G46:G54">D46*C46/40</f>
        <v>125</v>
      </c>
      <c r="H46" s="62">
        <f>D46+E46+F46+G46</f>
        <v>6135</v>
      </c>
      <c r="I46" s="201" t="s">
        <v>105</v>
      </c>
      <c r="J46" s="33"/>
      <c r="K46" s="33"/>
      <c r="L46" s="22"/>
      <c r="M46" s="34"/>
      <c r="N46" s="34"/>
      <c r="O46" s="34"/>
    </row>
    <row r="47" spans="1:15" ht="15.75">
      <c r="A47" s="152">
        <v>4</v>
      </c>
      <c r="B47" s="55" t="s">
        <v>102</v>
      </c>
      <c r="C47" s="86">
        <v>1</v>
      </c>
      <c r="D47" s="63">
        <v>18000</v>
      </c>
      <c r="E47" s="62"/>
      <c r="F47" s="62">
        <f t="shared" si="0"/>
        <v>3636.0000000000005</v>
      </c>
      <c r="G47" s="62">
        <f t="shared" si="1"/>
        <v>450</v>
      </c>
      <c r="H47" s="62">
        <f>D47+E47+F47+G47</f>
        <v>22086</v>
      </c>
      <c r="I47" s="201"/>
      <c r="J47" s="33"/>
      <c r="K47" s="33"/>
      <c r="L47" s="22"/>
      <c r="M47" s="34"/>
      <c r="N47" s="34"/>
      <c r="O47" s="34"/>
    </row>
    <row r="48" spans="1:15" ht="15.75">
      <c r="A48" s="152">
        <v>5</v>
      </c>
      <c r="B48" s="55" t="s">
        <v>103</v>
      </c>
      <c r="C48" s="86">
        <v>1</v>
      </c>
      <c r="D48" s="63">
        <v>7500</v>
      </c>
      <c r="E48" s="62"/>
      <c r="F48" s="62">
        <f t="shared" si="0"/>
        <v>1515</v>
      </c>
      <c r="G48" s="62">
        <f t="shared" si="1"/>
        <v>187.5</v>
      </c>
      <c r="H48" s="62">
        <f>D48+E48+F48+G48</f>
        <v>9202.5</v>
      </c>
      <c r="I48" s="201" t="s">
        <v>106</v>
      </c>
      <c r="J48" s="33"/>
      <c r="K48" s="33"/>
      <c r="L48" s="22"/>
      <c r="M48" s="34"/>
      <c r="N48" s="34"/>
      <c r="O48" s="34"/>
    </row>
    <row r="49" spans="1:15" ht="23.25">
      <c r="A49" s="152">
        <v>6</v>
      </c>
      <c r="B49" s="55" t="s">
        <v>65</v>
      </c>
      <c r="C49" s="86">
        <v>1</v>
      </c>
      <c r="D49" s="63">
        <v>22000</v>
      </c>
      <c r="E49" s="62"/>
      <c r="F49" s="62">
        <f t="shared" si="0"/>
        <v>4444</v>
      </c>
      <c r="G49" s="62">
        <f t="shared" si="1"/>
        <v>550</v>
      </c>
      <c r="H49" s="62">
        <f>C49*D49+E49+F49+G49</f>
        <v>26994</v>
      </c>
      <c r="I49" s="202" t="s">
        <v>113</v>
      </c>
      <c r="J49" s="33"/>
      <c r="K49" s="33"/>
      <c r="L49" s="22"/>
      <c r="M49" s="34"/>
      <c r="N49" s="34"/>
      <c r="O49" s="34"/>
    </row>
    <row r="50" spans="1:15" ht="15.75" outlineLevel="1">
      <c r="A50" s="152">
        <v>7</v>
      </c>
      <c r="B50" s="55" t="s">
        <v>90</v>
      </c>
      <c r="C50" s="86">
        <v>0.5</v>
      </c>
      <c r="D50" s="63">
        <v>6000</v>
      </c>
      <c r="E50" s="62"/>
      <c r="F50" s="62">
        <f t="shared" si="0"/>
        <v>606</v>
      </c>
      <c r="G50" s="62">
        <f t="shared" si="1"/>
        <v>75</v>
      </c>
      <c r="H50" s="62">
        <f>C50*D50+E50+F50+G50</f>
        <v>3681</v>
      </c>
      <c r="I50" s="201" t="s">
        <v>106</v>
      </c>
      <c r="J50" s="33"/>
      <c r="K50" s="33"/>
      <c r="L50" s="22"/>
      <c r="M50" s="34"/>
      <c r="N50" s="34"/>
      <c r="O50" s="34"/>
    </row>
    <row r="51" spans="1:15" ht="15.75" outlineLevel="1">
      <c r="A51" s="152">
        <v>8</v>
      </c>
      <c r="B51" s="55" t="s">
        <v>110</v>
      </c>
      <c r="C51" s="86">
        <v>1</v>
      </c>
      <c r="D51" s="63">
        <v>850</v>
      </c>
      <c r="E51" s="62"/>
      <c r="F51" s="62">
        <f t="shared" si="0"/>
        <v>171.70000000000002</v>
      </c>
      <c r="G51" s="62">
        <f t="shared" si="1"/>
        <v>21.25</v>
      </c>
      <c r="H51" s="62">
        <f>C51*D51+E51+F51+G51</f>
        <v>1042.95</v>
      </c>
      <c r="I51" s="201"/>
      <c r="J51" s="33"/>
      <c r="K51" s="33"/>
      <c r="L51" s="22"/>
      <c r="M51" s="34"/>
      <c r="N51" s="34"/>
      <c r="O51" s="34"/>
    </row>
    <row r="52" spans="1:15" ht="15.75" outlineLevel="1">
      <c r="A52" s="152">
        <v>9</v>
      </c>
      <c r="B52" s="55" t="s">
        <v>111</v>
      </c>
      <c r="C52" s="86">
        <v>1</v>
      </c>
      <c r="D52" s="63">
        <f>250*31</f>
        <v>7750</v>
      </c>
      <c r="E52" s="62"/>
      <c r="F52" s="62">
        <f t="shared" si="0"/>
        <v>1565.5</v>
      </c>
      <c r="G52" s="62">
        <f t="shared" si="1"/>
        <v>193.75</v>
      </c>
      <c r="H52" s="62">
        <f>C52*D52+E52+F52+G52</f>
        <v>9509.25</v>
      </c>
      <c r="I52" s="201"/>
      <c r="J52" s="33"/>
      <c r="K52" s="33"/>
      <c r="L52" s="22"/>
      <c r="M52" s="34"/>
      <c r="N52" s="34"/>
      <c r="O52" s="34"/>
    </row>
    <row r="53" spans="1:15" ht="31.5" customHeight="1">
      <c r="A53" s="152">
        <v>10</v>
      </c>
      <c r="B53" s="55" t="s">
        <v>39</v>
      </c>
      <c r="C53" s="86">
        <v>1</v>
      </c>
      <c r="D53" s="63">
        <v>11500</v>
      </c>
      <c r="E53" s="62">
        <f>D53*C53/12</f>
        <v>958.3333333333334</v>
      </c>
      <c r="F53" s="62">
        <f t="shared" si="0"/>
        <v>2323</v>
      </c>
      <c r="G53" s="62">
        <f t="shared" si="1"/>
        <v>287.5</v>
      </c>
      <c r="H53" s="62">
        <f>D53+E53+F53+G53</f>
        <v>15068.833333333334</v>
      </c>
      <c r="I53" s="202" t="s">
        <v>97</v>
      </c>
      <c r="J53" s="33"/>
      <c r="K53" s="33"/>
      <c r="L53" s="22"/>
      <c r="M53" s="34"/>
      <c r="N53" s="34"/>
      <c r="O53" s="34"/>
    </row>
    <row r="54" spans="1:15" ht="18" customHeight="1" thickBot="1">
      <c r="A54" s="152">
        <v>11</v>
      </c>
      <c r="B54" s="55" t="s">
        <v>75</v>
      </c>
      <c r="C54" s="86">
        <v>1</v>
      </c>
      <c r="D54" s="63">
        <v>21000</v>
      </c>
      <c r="E54" s="62">
        <f>D54*C54/12</f>
        <v>1750</v>
      </c>
      <c r="F54" s="62">
        <f t="shared" si="0"/>
        <v>4242</v>
      </c>
      <c r="G54" s="62">
        <f t="shared" si="1"/>
        <v>525</v>
      </c>
      <c r="H54" s="62">
        <f>C54*D54+E54+F54+G54</f>
        <v>27517</v>
      </c>
      <c r="I54" s="202" t="s">
        <v>107</v>
      </c>
      <c r="J54" s="33"/>
      <c r="K54" s="33"/>
      <c r="L54" s="22"/>
      <c r="M54" s="34"/>
      <c r="N54" s="34"/>
      <c r="O54" s="34"/>
    </row>
    <row r="55" spans="1:15" ht="16.5" thickBot="1">
      <c r="A55" s="32"/>
      <c r="B55" s="94" t="s">
        <v>26</v>
      </c>
      <c r="C55" s="87">
        <f>SUM(C44:C54)</f>
        <v>10.5</v>
      </c>
      <c r="D55" s="95"/>
      <c r="E55" s="95"/>
      <c r="F55" s="96">
        <f>SUM(F44:F54)</f>
        <v>26078.2</v>
      </c>
      <c r="G55" s="96">
        <f>SUM(G44:G54)</f>
        <v>3227.5</v>
      </c>
      <c r="H55" s="97">
        <f>SUM(H44:H54)</f>
        <v>161114.03333333333</v>
      </c>
      <c r="I55" s="93"/>
      <c r="J55" s="33"/>
      <c r="K55" s="22"/>
      <c r="L55" s="22"/>
      <c r="M55" s="22"/>
      <c r="N55" s="22"/>
      <c r="O55" s="35"/>
    </row>
    <row r="56" spans="1:15" ht="6.75" customHeight="1">
      <c r="A56" s="23"/>
      <c r="B56" s="23"/>
      <c r="C56" s="23"/>
      <c r="D56" s="23"/>
      <c r="E56" s="23"/>
      <c r="F56" s="23"/>
      <c r="G56" s="23"/>
      <c r="H56" s="23"/>
      <c r="I56" s="23"/>
      <c r="J56" s="22"/>
      <c r="K56" s="36"/>
      <c r="L56" s="11"/>
      <c r="M56" s="37"/>
      <c r="N56" s="38"/>
      <c r="O56" s="37"/>
    </row>
    <row r="57" spans="2:4" ht="12.75">
      <c r="B57" s="188"/>
      <c r="D57" s="103"/>
    </row>
    <row r="58" ht="12.75">
      <c r="D58" s="103"/>
    </row>
    <row r="59" ht="12.75">
      <c r="D59" s="103"/>
    </row>
    <row r="60" ht="12.75">
      <c r="D60" s="193"/>
    </row>
    <row r="61" ht="12.75">
      <c r="D61" s="193"/>
    </row>
    <row r="62" ht="12.75">
      <c r="D62" s="193"/>
    </row>
    <row r="63" ht="12.75">
      <c r="D63" s="193"/>
    </row>
    <row r="64" ht="12.75">
      <c r="D64" s="103"/>
    </row>
    <row r="66" spans="2:8" ht="15.75">
      <c r="B66" s="188"/>
      <c r="D66" s="194"/>
      <c r="H66" s="195"/>
    </row>
  </sheetData>
  <sheetProtection/>
  <printOptions/>
  <pageMargins left="0.7874015748031497" right="0.7874015748031497" top="0.984251968503937" bottom="0.984251968503937" header="0.7086614173228347" footer="0.5118110236220472"/>
  <pageSetup fitToHeight="1" fitToWidth="1" horizontalDpi="300" verticalDpi="300" orientation="landscape" paperSize="9" r:id="rId1"/>
  <headerFooter alignWithMargins="0">
    <oddFooter>&amp;C&amp;"Times New Roman,обычный"&amp;18ООО "Дианик-Эстейт"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2022-03-11T09:41:03Z</cp:lastPrinted>
  <dcterms:created xsi:type="dcterms:W3CDTF">1996-10-14T23:33:28Z</dcterms:created>
  <dcterms:modified xsi:type="dcterms:W3CDTF">2022-07-25T16:15:25Z</dcterms:modified>
  <cp:category/>
  <cp:version/>
  <cp:contentType/>
  <cp:contentStatus/>
</cp:coreProperties>
</file>